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795" windowHeight="9465" activeTab="6"/>
  </bookViews>
  <sheets>
    <sheet name="Accueil" sheetId="1" r:id="rId1"/>
    <sheet name="Liste d'élèves" sheetId="2" r:id="rId2"/>
    <sheet name="Saisie des résultats" sheetId="3" r:id="rId3"/>
    <sheet name="Bilan du groupe" sheetId="4" r:id="rId4"/>
    <sheet name="Bilan par item" sheetId="5" r:id="rId5"/>
    <sheet name="Bilan par élève" sheetId="6" r:id="rId6"/>
    <sheet name="Fiche élève" sheetId="7" r:id="rId7"/>
  </sheets>
  <definedNames/>
  <calcPr fullCalcOnLoad="1"/>
</workbook>
</file>

<file path=xl/sharedStrings.xml><?xml version="1.0" encoding="utf-8"?>
<sst xmlns="http://schemas.openxmlformats.org/spreadsheetml/2006/main" count="141" uniqueCount="96">
  <si>
    <t>Nom de l'élève</t>
  </si>
  <si>
    <t>item n°</t>
  </si>
  <si>
    <t>Taux de réussite</t>
  </si>
  <si>
    <t>item</t>
  </si>
  <si>
    <t>Écrire un nombre inférieur à 10 000</t>
  </si>
  <si>
    <t>Écrire un nombre inférieur à 1 000 000 000</t>
  </si>
  <si>
    <t>Écrire un nombre compris entre 70 000 et 100 000</t>
  </si>
  <si>
    <t>Écrire un nombre situé dans la tranche des millions</t>
  </si>
  <si>
    <t>Écrire un nombre décimal dont l’écriture décimale comporte beaucoup de zéros</t>
  </si>
  <si>
    <t>Écrire un nombre décimal compris entre 0 et 1</t>
  </si>
  <si>
    <t>Lire un nombre entre 100 000 et 1 000 000</t>
  </si>
  <si>
    <t>Écrire en lettres un nombre 100 000 et 1 000 000</t>
  </si>
  <si>
    <t xml:space="preserve">Indiquer, sur une droite graduée, le nombre décimal correspondant à une graduation, comportant une seule décimale </t>
  </si>
  <si>
    <t>Indiquer, sur une droite graduée, le nombre entier correspondant à une graduation</t>
  </si>
  <si>
    <t>Écrire en écriture décimale un nombre écrit sous forme fractionnaire</t>
  </si>
  <si>
    <t>Écrire en écriture fractionnaire un nombre écrit sous forme décimale</t>
  </si>
  <si>
    <t>Comparer deux nombres entiers ne comportant pas le même nombre de chiffres</t>
  </si>
  <si>
    <t>Comparer deux nombres décimaux ayant même partie entière mais n’ayant pas le même nombre de chiffres</t>
  </si>
  <si>
    <t>Comparer un nombre entier et un nombre décimal non entier</t>
  </si>
  <si>
    <t>Remplacer une fraction décimale par une fraction décimale égale, de dénominateur donné</t>
  </si>
  <si>
    <t>Écrire une fraction en utilisant la définition</t>
  </si>
  <si>
    <t>Utiliser une fraction pour construire un segment de longueur donnée, une unité étant choisie</t>
  </si>
  <si>
    <t>Utiliser une fraction pour évaluer la longueur d’un segment, une unité étant choisie</t>
  </si>
  <si>
    <t>Utiliser une fraction pour évaluer l’aire d’une surface, une unité étant choisie (celle du rectangle ABDC)</t>
  </si>
  <si>
    <t>Utiliser une fraction pour évaluer l’aire d’une surface, une unité étant choisie (celle du carré RSUT)</t>
  </si>
  <si>
    <t>Utiliser une fraction pour représenter une fraction d’une surface de référence (celle du rectangle MNLK)</t>
  </si>
  <si>
    <r>
      <t>Placer</t>
    </r>
    <r>
      <rPr>
        <sz val="10"/>
        <rFont val="Arial"/>
        <family val="0"/>
      </rPr>
      <t xml:space="preserve"> </t>
    </r>
    <r>
      <rPr>
        <b/>
        <sz val="10"/>
        <rFont val="Arial"/>
        <family val="0"/>
      </rPr>
      <t>le nombre 1 sur une droite graduée portant les graduations 1 et 10</t>
    </r>
  </si>
  <si>
    <r>
      <t>Placer</t>
    </r>
    <r>
      <rPr>
        <sz val="10"/>
        <rFont val="Arial"/>
        <family val="0"/>
      </rPr>
      <t xml:space="preserve"> </t>
    </r>
    <r>
      <rPr>
        <b/>
        <sz val="10"/>
        <rFont val="Arial"/>
        <family val="0"/>
      </rPr>
      <t>un nombre entier sur une droite graduée</t>
    </r>
  </si>
  <si>
    <r>
      <t>Placer</t>
    </r>
    <r>
      <rPr>
        <sz val="10"/>
        <rFont val="Arial"/>
        <family val="0"/>
      </rPr>
      <t xml:space="preserve"> </t>
    </r>
    <r>
      <rPr>
        <b/>
        <sz val="10"/>
        <rFont val="Arial"/>
        <family val="0"/>
      </rPr>
      <t>un nombre décimal comportant une seule décimale sur une droite graduée</t>
    </r>
  </si>
  <si>
    <t>Capacité</t>
  </si>
  <si>
    <t>moins de 33%</t>
  </si>
  <si>
    <t>de 33% à 50%</t>
  </si>
  <si>
    <t>de 50% à 67%</t>
  </si>
  <si>
    <t>plus de 67%</t>
  </si>
  <si>
    <t>pourcentage d'élèves</t>
  </si>
  <si>
    <t>Connaissance des nombres (29 items)</t>
  </si>
  <si>
    <t>Les entiers (10 items)</t>
  </si>
  <si>
    <t>Les décimaux (13 items)</t>
  </si>
  <si>
    <t>Les fractions (6 items)</t>
  </si>
  <si>
    <t>Bilan par item de l'évaluation diagnostique
Connaissance des nombres</t>
  </si>
  <si>
    <t>Bilan par élève de l'évaluation diagnostique
Connaissance des nombres</t>
  </si>
  <si>
    <t>Entrer dans chaque case le code correspondant : 1, 0 ou 9</t>
  </si>
  <si>
    <t>case contenant un 0, un 1 ou un 9</t>
  </si>
  <si>
    <t>case contenant une erreur</t>
  </si>
  <si>
    <t>Entrer ou copier dans chaque
case le nom d'un élève évalué</t>
  </si>
  <si>
    <t>Réussite 
globale :</t>
  </si>
  <si>
    <t>Réussite avec les nombres entiers :</t>
  </si>
  <si>
    <t>Réussite 
avec les nombres décimaux :</t>
  </si>
  <si>
    <t>Réussite 
avec les fractions :</t>
  </si>
  <si>
    <t>Synthèse individuelle de l'élève :</t>
  </si>
  <si>
    <t>Placer le nombre 1 sur une droite graduée portant les graduations 1 et 10</t>
  </si>
  <si>
    <t>Placer un nombre entier sur une droite graduée</t>
  </si>
  <si>
    <t>Placer un nombre décimal comportant une seule décimale sur une droite graduée</t>
  </si>
  <si>
    <t>acquise</t>
  </si>
  <si>
    <t>non acquise</t>
  </si>
  <si>
    <t xml:space="preserve">Capacité   </t>
  </si>
  <si>
    <t xml:space="preserve">Utiliser une fraction pour évaluer l’aire d’une surface, une unité étant choisie </t>
  </si>
  <si>
    <t>Utiliser une fraction pour représenter une fraction d’une surface de référence</t>
  </si>
  <si>
    <t>Première 
étape</t>
  </si>
  <si>
    <t>Deuxième
étape</t>
  </si>
  <si>
    <t>Les résultats sont alors disponibles dans les onglets suivants :</t>
  </si>
  <si>
    <t>Bilan du 
groupe</t>
  </si>
  <si>
    <t>Bilan 
par 
item</t>
  </si>
  <si>
    <t>Bilan 
par élève</t>
  </si>
  <si>
    <t>Fiche 
élève</t>
  </si>
  <si>
    <t>Cliquer sur le troisième onglet "Saisie des résultats" et entrer pour chaque élève le code correspondant 
à chaque item.</t>
  </si>
  <si>
    <t>Bilan de l'évaluation diagnostique
"Connaissance des nombres"
pour l'ensemble des élèves évalués</t>
  </si>
  <si>
    <t xml:space="preserve">Bilan de l'évaluation diagnostique "Connaissance des nombres" </t>
  </si>
  <si>
    <t>case vide</t>
  </si>
  <si>
    <t>Ces résultats globaux permettent une vision d'ensemble du groupe évalué. Ils peuvent être utiles pour l'équipe de 
direction pour évaluer les moyens qui seront nécessaires pour aider les élèves ayant des lacunes importantes. 
Ils peuvent également être utiles lors d'échanges avec les enseignants du premier degré.</t>
  </si>
  <si>
    <t>Ce tableau permet de repérer les items qui ont mis en difficultés un nombre important d'élèves et qui méritent 
donc un traitement soigné en classe entière et les items mieux réussis pour lesquels la remédiation doit être 
orientée vers un plus petit nombre d'élèves dans le cadre de la classe ou au travers d'une aide externe (soutien, 
travail spécifique à la maison différent du travail proposé aux autres élèves, ppre, etc.). La communication de 
ces résultats lors d'échange avec les enseignants du premier degré est souhaitable.</t>
  </si>
  <si>
    <t>Ce tableau permet de repérer rapidement un élève ou un petit groupe d'élèves en difficulté sur un champ 
précis et de mettre en place une aide appropriée en créant des groupes de besoins particuliers. Il doit 
également permettre la mise en place d'activités différenciées en classe.</t>
  </si>
  <si>
    <t>Cliquer sur le deuxième onglet "Liste d'élèves" et entrer dans la colonne C le nom des élèves évalués.</t>
  </si>
  <si>
    <t>Évaluation diagnostique : Calcul mental et calcul posé</t>
  </si>
  <si>
    <t>Ce classeur a pour objectif de permettre une exploitation des résutats de l'évaluation diagnostique "Calcul mental et calcul posé", 
afin d'organiser les remédiations à mettre en place. Ce fichier est prévu pour un traitement allant jusqu'à 200 élèves permettant 
ainsi de travailler au niveau d'une classe ou d'un établissement.</t>
  </si>
  <si>
    <t>item réussi par plus de 80% des élèves évalués</t>
  </si>
  <si>
    <t>item réussi par plus de 50% mais moins de 80% des élèves évalués</t>
  </si>
  <si>
    <t>item réussi par moins de 50% des élèves évalués</t>
  </si>
  <si>
    <t>Écrire un nombre décimal en chiffres</t>
  </si>
  <si>
    <t>Les entiers
(10 items)</t>
  </si>
  <si>
    <t>Les décimaux
(13 items)</t>
  </si>
  <si>
    <t>Les fractions
(6 items)</t>
  </si>
  <si>
    <t>Connaissance
des nombres
(29 items)</t>
  </si>
  <si>
    <t>Les entiers</t>
  </si>
  <si>
    <t>Les décimaux</t>
  </si>
  <si>
    <t>Les
fractions</t>
  </si>
  <si>
    <t>moins de 33% de réussite</t>
  </si>
  <si>
    <t>de 33% à 50% de réussite</t>
  </si>
  <si>
    <t>plus de 67% de réussite</t>
  </si>
  <si>
    <t>de 50% à 67% de réussite</t>
  </si>
  <si>
    <t/>
  </si>
  <si>
    <t>Sur la fiche élève, en cliquant sur la cellule I3, un menu déroulant permet de choisir le nom d'un élève et 
d'obtenir la fiche détaillée des capacités acquises et non acquises pour l'élève concerné. Cette fiche peut se 
montrer particulièrement utile lors d'une aide externe à la classe pour aider la personne chargée de la 
remédiation à mieux cerner les difficultés de l'élève ou encore pour échanger avec les parents lors de la mise 
en place d'un ppre.</t>
  </si>
  <si>
    <t>nombre d'élèves</t>
  </si>
  <si>
    <t>sss</t>
  </si>
  <si>
    <t>ddd</t>
  </si>
  <si>
    <t>fff</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</si>
</sst>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10">
    <font>
      <sz val="10"/>
      <name val="Arial"/>
      <family val="0"/>
    </font>
    <font>
      <b/>
      <sz val="10"/>
      <name val="Arial"/>
      <family val="2"/>
    </font>
    <font>
      <sz val="8"/>
      <name val="Arial"/>
      <family val="0"/>
    </font>
    <font>
      <b/>
      <sz val="12"/>
      <name val="Arial"/>
      <family val="2"/>
    </font>
    <font>
      <b/>
      <sz val="16"/>
      <name val="Arial"/>
      <family val="2"/>
    </font>
    <font>
      <b/>
      <sz val="14"/>
      <name val="Arial"/>
      <family val="2"/>
    </font>
    <font>
      <b/>
      <sz val="20"/>
      <name val="Arial"/>
      <family val="2"/>
    </font>
    <font>
      <sz val="11"/>
      <name val="Arial"/>
      <family val="0"/>
    </font>
    <font>
      <b/>
      <sz val="11"/>
      <name val="Arial"/>
      <family val="2"/>
    </font>
    <font>
      <sz val="8"/>
      <name val="Tahoma"/>
      <family val="2"/>
    </font>
  </fonts>
  <fills count="10">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10"/>
        <bgColor indexed="64"/>
      </patternFill>
    </fill>
  </fills>
  <borders count="44">
    <border>
      <left/>
      <right/>
      <top/>
      <bottom/>
      <diagonal/>
    </border>
    <border>
      <left style="thin"/>
      <right style="thin"/>
      <top style="thin"/>
      <bottom style="thin"/>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0" fontId="0" fillId="2" borderId="1" xfId="0" applyNumberFormat="1" applyFill="1" applyBorder="1" applyAlignment="1">
      <alignment horizontal="center"/>
    </xf>
    <xf numFmtId="0" fontId="1" fillId="3" borderId="2" xfId="0" applyFont="1" applyFill="1" applyBorder="1" applyAlignment="1">
      <alignment horizontal="right"/>
    </xf>
    <xf numFmtId="0" fontId="0" fillId="2" borderId="3" xfId="0" applyNumberFormat="1" applyFill="1" applyBorder="1" applyAlignment="1">
      <alignment horizontal="center"/>
    </xf>
    <xf numFmtId="0" fontId="0" fillId="2" borderId="4" xfId="0" applyNumberFormat="1" applyFill="1" applyBorder="1" applyAlignment="1">
      <alignment horizontal="center"/>
    </xf>
    <xf numFmtId="0" fontId="0" fillId="2" borderId="5" xfId="0" applyNumberFormat="1" applyFill="1" applyBorder="1" applyAlignment="1">
      <alignment horizontal="center"/>
    </xf>
    <xf numFmtId="0" fontId="0" fillId="2" borderId="6" xfId="0" applyNumberFormat="1" applyFill="1" applyBorder="1" applyAlignment="1">
      <alignment horizontal="center"/>
    </xf>
    <xf numFmtId="0" fontId="0" fillId="2" borderId="7" xfId="0" applyNumberFormat="1" applyFill="1" applyBorder="1" applyAlignment="1">
      <alignment horizontal="center"/>
    </xf>
    <xf numFmtId="0" fontId="0" fillId="2" borderId="8" xfId="0" applyNumberFormat="1" applyFill="1" applyBorder="1" applyAlignment="1">
      <alignment horizontal="center"/>
    </xf>
    <xf numFmtId="0" fontId="0" fillId="2" borderId="9" xfId="0" applyNumberFormat="1" applyFill="1" applyBorder="1" applyAlignment="1">
      <alignment horizontal="center"/>
    </xf>
    <xf numFmtId="0" fontId="0" fillId="2" borderId="10" xfId="0" applyNumberFormat="1" applyFill="1" applyBorder="1" applyAlignment="1">
      <alignment horizontal="center"/>
    </xf>
    <xf numFmtId="0" fontId="1" fillId="3" borderId="11" xfId="0" applyFont="1" applyFill="1" applyBorder="1" applyAlignment="1">
      <alignment horizontal="right"/>
    </xf>
    <xf numFmtId="0" fontId="1" fillId="3" borderId="12" xfId="0" applyFont="1" applyFill="1" applyBorder="1" applyAlignment="1">
      <alignment horizontal="right"/>
    </xf>
    <xf numFmtId="0" fontId="1" fillId="3" borderId="13" xfId="0" applyFont="1" applyFill="1" applyBorder="1" applyAlignment="1">
      <alignment horizontal="right"/>
    </xf>
    <xf numFmtId="0" fontId="1" fillId="3" borderId="2" xfId="0" applyFont="1" applyFill="1" applyBorder="1" applyAlignment="1">
      <alignment horizontal="center" vertical="center" textRotation="90" wrapText="1"/>
    </xf>
    <xf numFmtId="0" fontId="1" fillId="3" borderId="14" xfId="0" applyFont="1" applyFill="1" applyBorder="1" applyAlignment="1">
      <alignment horizontal="center" vertical="center" textRotation="90" wrapText="1"/>
    </xf>
    <xf numFmtId="0" fontId="1" fillId="3" borderId="15" xfId="0" applyFont="1" applyFill="1" applyBorder="1" applyAlignment="1">
      <alignment horizontal="center" vertical="center" textRotation="90" wrapText="1"/>
    </xf>
    <xf numFmtId="0" fontId="0" fillId="0" borderId="0" xfId="0" applyFont="1" applyAlignment="1">
      <alignment/>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9" fontId="0" fillId="0" borderId="21" xfId="0" applyNumberFormat="1" applyFont="1" applyBorder="1" applyAlignment="1">
      <alignment horizontal="center"/>
    </xf>
    <xf numFmtId="9" fontId="0" fillId="0" borderId="22" xfId="0" applyNumberFormat="1" applyFont="1" applyBorder="1" applyAlignment="1">
      <alignment horizontal="center"/>
    </xf>
    <xf numFmtId="9" fontId="0" fillId="0" borderId="23" xfId="0" applyNumberFormat="1" applyFont="1" applyBorder="1" applyAlignment="1">
      <alignment horizontal="center"/>
    </xf>
    <xf numFmtId="0" fontId="1" fillId="3" borderId="24" xfId="0" applyFont="1" applyFill="1" applyBorder="1" applyAlignment="1">
      <alignment horizontal="center"/>
    </xf>
    <xf numFmtId="0" fontId="1" fillId="3" borderId="25" xfId="0" applyFont="1" applyFill="1" applyBorder="1" applyAlignment="1">
      <alignment horizontal="center"/>
    </xf>
    <xf numFmtId="0" fontId="0" fillId="4" borderId="0" xfId="0" applyFill="1" applyAlignment="1">
      <alignment/>
    </xf>
    <xf numFmtId="0" fontId="1" fillId="4" borderId="0" xfId="0" applyFont="1" applyFill="1" applyAlignment="1">
      <alignment/>
    </xf>
    <xf numFmtId="49" fontId="0" fillId="0" borderId="7" xfId="0" applyNumberFormat="1" applyBorder="1" applyAlignment="1">
      <alignment/>
    </xf>
    <xf numFmtId="49" fontId="0" fillId="0" borderId="10" xfId="0" applyNumberFormat="1" applyBorder="1" applyAlignment="1">
      <alignment/>
    </xf>
    <xf numFmtId="0" fontId="0" fillId="4" borderId="0" xfId="0" applyFill="1" applyAlignment="1">
      <alignment horizontal="center"/>
    </xf>
    <xf numFmtId="0" fontId="1" fillId="4" borderId="0" xfId="0" applyFont="1" applyFill="1" applyAlignment="1">
      <alignment horizontal="center"/>
    </xf>
    <xf numFmtId="0" fontId="0" fillId="4" borderId="0" xfId="0" applyFont="1" applyFill="1" applyAlignment="1">
      <alignment/>
    </xf>
    <xf numFmtId="0" fontId="0" fillId="4" borderId="0" xfId="0" applyFont="1" applyFill="1" applyAlignment="1">
      <alignment/>
    </xf>
    <xf numFmtId="0" fontId="0" fillId="4" borderId="0" xfId="0" applyFont="1" applyFill="1" applyAlignment="1">
      <alignment/>
    </xf>
    <xf numFmtId="9" fontId="0" fillId="5" borderId="26" xfId="0" applyNumberFormat="1" applyFill="1" applyBorder="1" applyAlignment="1">
      <alignment horizontal="center"/>
    </xf>
    <xf numFmtId="9" fontId="0" fillId="5" borderId="27" xfId="0" applyNumberFormat="1" applyFill="1" applyBorder="1" applyAlignment="1">
      <alignment horizontal="center"/>
    </xf>
    <xf numFmtId="9" fontId="0" fillId="5" borderId="3" xfId="0" applyNumberFormat="1" applyFill="1" applyBorder="1" applyAlignment="1">
      <alignment horizontal="center"/>
    </xf>
    <xf numFmtId="9" fontId="0" fillId="5" borderId="4" xfId="0" applyNumberFormat="1" applyFill="1" applyBorder="1" applyAlignment="1">
      <alignment horizontal="center"/>
    </xf>
    <xf numFmtId="9" fontId="0" fillId="5" borderId="5" xfId="0" applyNumberFormat="1" applyFill="1" applyBorder="1" applyAlignment="1">
      <alignment horizontal="center"/>
    </xf>
    <xf numFmtId="9" fontId="0" fillId="5" borderId="28" xfId="0" applyNumberFormat="1" applyFill="1" applyBorder="1" applyAlignment="1">
      <alignment horizontal="center"/>
    </xf>
    <xf numFmtId="9" fontId="0" fillId="5" borderId="29" xfId="0" applyNumberFormat="1" applyFill="1" applyBorder="1" applyAlignment="1">
      <alignment horizontal="center"/>
    </xf>
    <xf numFmtId="9" fontId="0" fillId="5" borderId="30" xfId="0" applyNumberFormat="1" applyFill="1" applyBorder="1" applyAlignment="1">
      <alignment horizontal="center"/>
    </xf>
    <xf numFmtId="9" fontId="0" fillId="5" borderId="31" xfId="0" applyNumberFormat="1" applyFill="1" applyBorder="1" applyAlignment="1">
      <alignment horizontal="center"/>
    </xf>
    <xf numFmtId="0" fontId="1" fillId="4" borderId="1"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4" borderId="8" xfId="0" applyFont="1" applyFill="1" applyBorder="1" applyAlignment="1">
      <alignment horizontal="center"/>
    </xf>
    <xf numFmtId="0" fontId="1" fillId="4" borderId="9" xfId="0" applyFont="1" applyFill="1" applyBorder="1" applyAlignment="1">
      <alignment horizontal="center"/>
    </xf>
    <xf numFmtId="0" fontId="1" fillId="4" borderId="10" xfId="0" applyFont="1" applyFill="1" applyBorder="1" applyAlignment="1">
      <alignment horizontal="center"/>
    </xf>
    <xf numFmtId="1" fontId="1" fillId="4" borderId="1" xfId="0" applyNumberFormat="1" applyFont="1" applyFill="1" applyBorder="1" applyAlignment="1">
      <alignment horizontal="center"/>
    </xf>
    <xf numFmtId="1" fontId="1" fillId="4" borderId="7" xfId="0" applyNumberFormat="1" applyFont="1" applyFill="1" applyBorder="1" applyAlignment="1">
      <alignment horizontal="center"/>
    </xf>
    <xf numFmtId="9" fontId="1" fillId="4" borderId="9" xfId="0" applyNumberFormat="1" applyFont="1" applyFill="1" applyBorder="1" applyAlignment="1">
      <alignment horizontal="center"/>
    </xf>
    <xf numFmtId="9" fontId="1" fillId="4" borderId="10" xfId="0" applyNumberFormat="1" applyFont="1" applyFill="1" applyBorder="1" applyAlignment="1">
      <alignment horizontal="center"/>
    </xf>
    <xf numFmtId="0" fontId="1" fillId="0" borderId="6" xfId="0" applyFont="1" applyFill="1" applyBorder="1" applyAlignment="1">
      <alignment horizontal="center"/>
    </xf>
    <xf numFmtId="0" fontId="1" fillId="0" borderId="8" xfId="0" applyFont="1" applyFill="1" applyBorder="1" applyAlignment="1">
      <alignment horizontal="center"/>
    </xf>
    <xf numFmtId="0" fontId="0" fillId="5" borderId="6" xfId="0" applyFill="1" applyBorder="1" applyAlignment="1">
      <alignment horizontal="center"/>
    </xf>
    <xf numFmtId="0" fontId="0" fillId="6" borderId="8" xfId="0" applyFill="1" applyBorder="1" applyAlignment="1">
      <alignment horizontal="center"/>
    </xf>
    <xf numFmtId="0" fontId="0" fillId="3" borderId="3" xfId="0" applyFill="1" applyBorder="1" applyAlignment="1">
      <alignment/>
    </xf>
    <xf numFmtId="0" fontId="0" fillId="3" borderId="6" xfId="0" applyFill="1" applyBorder="1" applyAlignment="1">
      <alignment/>
    </xf>
    <xf numFmtId="0" fontId="0" fillId="3" borderId="8" xfId="0" applyFill="1" applyBorder="1" applyAlignment="1">
      <alignment/>
    </xf>
    <xf numFmtId="0" fontId="1" fillId="3" borderId="5" xfId="0" applyFont="1" applyFill="1" applyBorder="1" applyAlignment="1">
      <alignment horizontal="center"/>
    </xf>
    <xf numFmtId="0" fontId="1" fillId="4" borderId="32" xfId="0" applyFont="1" applyFill="1" applyBorder="1" applyAlignment="1">
      <alignment vertical="center" wrapText="1"/>
    </xf>
    <xf numFmtId="0" fontId="1" fillId="4" borderId="0" xfId="0" applyFont="1" applyFill="1" applyAlignment="1">
      <alignment vertical="center"/>
    </xf>
    <xf numFmtId="0" fontId="8" fillId="7" borderId="16" xfId="0" applyFont="1" applyFill="1" applyBorder="1" applyAlignment="1">
      <alignment horizontal="center" vertical="center" wrapText="1"/>
    </xf>
    <xf numFmtId="0" fontId="8" fillId="7" borderId="16" xfId="0" applyFont="1" applyFill="1" applyBorder="1" applyAlignment="1">
      <alignment horizontal="center" wrapText="1"/>
    </xf>
    <xf numFmtId="0" fontId="8" fillId="4" borderId="0" xfId="0" applyFont="1" applyFill="1" applyAlignment="1">
      <alignment/>
    </xf>
    <xf numFmtId="9" fontId="6" fillId="7" borderId="33" xfId="0" applyNumberFormat="1" applyFont="1" applyFill="1" applyBorder="1" applyAlignment="1">
      <alignment horizontal="center" vertical="center"/>
    </xf>
    <xf numFmtId="9" fontId="6" fillId="4" borderId="33" xfId="0" applyNumberFormat="1" applyFont="1" applyFill="1" applyBorder="1" applyAlignment="1">
      <alignment horizontal="center" vertical="center"/>
    </xf>
    <xf numFmtId="0" fontId="0" fillId="8" borderId="3" xfId="0" applyFill="1" applyBorder="1" applyAlignment="1">
      <alignment horizontal="center"/>
    </xf>
    <xf numFmtId="0" fontId="0" fillId="5" borderId="1" xfId="0" applyFill="1" applyBorder="1" applyAlignment="1">
      <alignment horizontal="center"/>
    </xf>
    <xf numFmtId="0" fontId="0" fillId="4" borderId="1" xfId="0" applyFont="1" applyFill="1" applyBorder="1" applyAlignment="1">
      <alignment/>
    </xf>
    <xf numFmtId="0" fontId="0" fillId="8" borderId="1" xfId="0" applyFill="1" applyBorder="1" applyAlignment="1">
      <alignment horizontal="center"/>
    </xf>
    <xf numFmtId="0" fontId="0" fillId="9" borderId="1" xfId="0" applyFill="1" applyBorder="1" applyAlignment="1">
      <alignment horizontal="center"/>
    </xf>
    <xf numFmtId="0" fontId="1" fillId="4" borderId="24" xfId="0" applyFont="1" applyFill="1" applyBorder="1" applyAlignment="1">
      <alignment horizontal="center"/>
    </xf>
    <xf numFmtId="0" fontId="1" fillId="4" borderId="25" xfId="0" applyFont="1" applyFill="1" applyBorder="1" applyAlignment="1">
      <alignment horizontal="center"/>
    </xf>
    <xf numFmtId="0" fontId="1" fillId="4" borderId="27" xfId="0" applyFont="1" applyFill="1" applyBorder="1" applyAlignment="1">
      <alignment horizontal="center"/>
    </xf>
    <xf numFmtId="0" fontId="1" fillId="4" borderId="28" xfId="0" applyFont="1" applyFill="1" applyBorder="1" applyAlignment="1">
      <alignment horizontal="center"/>
    </xf>
    <xf numFmtId="0" fontId="4" fillId="4" borderId="0" xfId="0" applyFont="1" applyFill="1" applyBorder="1" applyAlignment="1">
      <alignment horizontal="center" wrapText="1"/>
    </xf>
    <xf numFmtId="0" fontId="4" fillId="9"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4" borderId="20" xfId="0" applyFont="1" applyFill="1" applyBorder="1" applyAlignment="1">
      <alignment horizontal="center" wrapText="1"/>
    </xf>
    <xf numFmtId="0" fontId="5" fillId="7" borderId="32"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33" xfId="0" applyFont="1" applyFill="1" applyBorder="1" applyAlignment="1">
      <alignment horizontal="center" vertical="center"/>
    </xf>
    <xf numFmtId="0" fontId="7" fillId="4" borderId="0" xfId="0" applyFont="1" applyFill="1" applyAlignment="1">
      <alignment horizontal="left" wrapText="1"/>
    </xf>
    <xf numFmtId="0" fontId="7" fillId="4" borderId="0" xfId="0" applyFont="1" applyFill="1" applyAlignment="1">
      <alignment horizontal="left"/>
    </xf>
    <xf numFmtId="0" fontId="7" fillId="4" borderId="0" xfId="0" applyFont="1" applyFill="1" applyAlignment="1">
      <alignment vertical="center"/>
    </xf>
    <xf numFmtId="0" fontId="5" fillId="4" borderId="32" xfId="0" applyFont="1" applyFill="1" applyBorder="1" applyAlignment="1">
      <alignment horizontal="center" wrapText="1"/>
    </xf>
    <xf numFmtId="0" fontId="5" fillId="4" borderId="33" xfId="0" applyFont="1" applyFill="1" applyBorder="1" applyAlignment="1">
      <alignment horizontal="center"/>
    </xf>
    <xf numFmtId="0" fontId="0" fillId="4" borderId="4" xfId="0" applyFill="1" applyBorder="1" applyAlignment="1">
      <alignment horizontal="left"/>
    </xf>
    <xf numFmtId="0" fontId="0" fillId="4" borderId="5" xfId="0" applyFill="1" applyBorder="1" applyAlignment="1">
      <alignment horizontal="left"/>
    </xf>
    <xf numFmtId="0" fontId="0" fillId="4" borderId="1" xfId="0" applyFill="1" applyBorder="1" applyAlignment="1">
      <alignment horizontal="left"/>
    </xf>
    <xf numFmtId="0" fontId="0" fillId="4" borderId="7" xfId="0" applyFill="1" applyBorder="1" applyAlignment="1">
      <alignment horizontal="left"/>
    </xf>
    <xf numFmtId="0" fontId="0" fillId="4" borderId="9" xfId="0" applyFill="1" applyBorder="1" applyAlignment="1">
      <alignment horizontal="left"/>
    </xf>
    <xf numFmtId="0" fontId="0" fillId="4" borderId="10" xfId="0" applyFill="1" applyBorder="1" applyAlignment="1">
      <alignment horizontal="left"/>
    </xf>
    <xf numFmtId="0" fontId="3" fillId="4" borderId="34"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39" xfId="0" applyFont="1" applyFill="1" applyBorder="1" applyAlignment="1">
      <alignment horizontal="center" vertic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4" fillId="4" borderId="32" xfId="0" applyFont="1" applyFill="1" applyBorder="1" applyAlignment="1">
      <alignment horizontal="center" wrapText="1"/>
    </xf>
    <xf numFmtId="0" fontId="4" fillId="4" borderId="33" xfId="0" applyFont="1" applyFill="1" applyBorder="1" applyAlignment="1">
      <alignment horizontal="center" wrapText="1"/>
    </xf>
    <xf numFmtId="0" fontId="1" fillId="0" borderId="34" xfId="0" applyFont="1" applyBorder="1" applyAlignment="1">
      <alignment horizontal="center"/>
    </xf>
    <xf numFmtId="0" fontId="1" fillId="0" borderId="36" xfId="0" applyFont="1" applyBorder="1" applyAlignment="1">
      <alignment horizontal="center"/>
    </xf>
    <xf numFmtId="0" fontId="1" fillId="0" borderId="3"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0" borderId="10" xfId="0" applyFont="1" applyBorder="1" applyAlignment="1">
      <alignment horizontal="left"/>
    </xf>
    <xf numFmtId="0" fontId="0" fillId="4" borderId="1"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5" fillId="7" borderId="32" xfId="0" applyFont="1" applyFill="1" applyBorder="1" applyAlignment="1">
      <alignment horizontal="center"/>
    </xf>
    <xf numFmtId="0" fontId="5" fillId="7" borderId="20" xfId="0" applyFont="1" applyFill="1" applyBorder="1" applyAlignment="1">
      <alignment horizontal="center"/>
    </xf>
    <xf numFmtId="0" fontId="5" fillId="7" borderId="33" xfId="0" applyFont="1" applyFill="1" applyBorder="1" applyAlignment="1">
      <alignment horizontal="center"/>
    </xf>
    <xf numFmtId="0" fontId="1" fillId="7" borderId="32" xfId="0" applyFont="1" applyFill="1" applyBorder="1" applyAlignment="1">
      <alignment horizontal="left" vertical="center" wrapText="1"/>
    </xf>
    <xf numFmtId="0" fontId="1" fillId="7" borderId="20" xfId="0" applyFont="1" applyFill="1" applyBorder="1" applyAlignment="1">
      <alignment horizontal="left" vertical="center" wrapText="1"/>
    </xf>
    <xf numFmtId="0" fontId="3" fillId="4" borderId="40" xfId="0" applyFont="1" applyFill="1" applyBorder="1" applyAlignment="1">
      <alignment horizontal="center" vertical="center" textRotation="90"/>
    </xf>
    <xf numFmtId="0" fontId="3" fillId="4" borderId="41" xfId="0" applyFont="1" applyFill="1" applyBorder="1" applyAlignment="1">
      <alignment horizontal="center" vertical="center" textRotation="90"/>
    </xf>
    <xf numFmtId="0" fontId="3" fillId="4" borderId="42" xfId="0" applyFont="1" applyFill="1" applyBorder="1" applyAlignment="1">
      <alignment horizontal="center" vertical="center" textRotation="90"/>
    </xf>
    <xf numFmtId="0" fontId="0" fillId="4" borderId="6" xfId="0" applyFont="1" applyFill="1" applyBorder="1" applyAlignment="1">
      <alignment horizontal="right"/>
    </xf>
    <xf numFmtId="0" fontId="0" fillId="4" borderId="1" xfId="0" applyFont="1" applyFill="1" applyBorder="1" applyAlignment="1">
      <alignment horizontal="right"/>
    </xf>
    <xf numFmtId="0" fontId="0" fillId="4" borderId="8" xfId="0" applyFont="1" applyFill="1" applyBorder="1" applyAlignment="1">
      <alignment horizontal="right"/>
    </xf>
    <xf numFmtId="0" fontId="0" fillId="4" borderId="9" xfId="0" applyFont="1" applyFill="1" applyBorder="1" applyAlignment="1">
      <alignment horizontal="right"/>
    </xf>
    <xf numFmtId="0" fontId="0" fillId="4" borderId="3" xfId="0" applyFont="1" applyFill="1" applyBorder="1" applyAlignment="1">
      <alignment horizontal="right"/>
    </xf>
    <xf numFmtId="0" fontId="0" fillId="4" borderId="4" xfId="0" applyFont="1" applyFill="1" applyBorder="1" applyAlignment="1">
      <alignment horizontal="right"/>
    </xf>
    <xf numFmtId="0" fontId="1" fillId="4" borderId="43" xfId="0" applyFont="1" applyFill="1" applyBorder="1" applyAlignment="1">
      <alignment horizontal="right"/>
    </xf>
    <xf numFmtId="0" fontId="1" fillId="4" borderId="24" xfId="0" applyFont="1" applyFill="1" applyBorder="1" applyAlignment="1">
      <alignment horizontal="right"/>
    </xf>
    <xf numFmtId="0" fontId="3" fillId="4" borderId="40" xfId="0" applyFont="1" applyFill="1" applyBorder="1" applyAlignment="1">
      <alignment horizontal="center" vertical="center" textRotation="90" wrapText="1"/>
    </xf>
    <xf numFmtId="0" fontId="0" fillId="4" borderId="26" xfId="0" applyFont="1" applyFill="1" applyBorder="1" applyAlignment="1">
      <alignment horizontal="right"/>
    </xf>
    <xf numFmtId="0" fontId="0" fillId="4" borderId="27"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6">
    <dxf>
      <fill>
        <patternFill>
          <bgColor rgb="FFFFFFCC"/>
        </patternFill>
      </fill>
      <border/>
    </dxf>
    <dxf>
      <fill>
        <patternFill>
          <bgColor rgb="FFCCFFCC"/>
        </patternFill>
      </fill>
      <border/>
    </dxf>
    <dxf>
      <fill>
        <patternFill>
          <bgColor rgb="FFFF8080"/>
        </patternFill>
      </fill>
      <border/>
    </dxf>
    <dxf>
      <fill>
        <patternFill>
          <bgColor rgb="FFFF0000"/>
        </patternFill>
      </fill>
      <border/>
    </dxf>
    <dxf>
      <fill>
        <patternFill>
          <bgColor rgb="FFFFFF99"/>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L21"/>
  <sheetViews>
    <sheetView workbookViewId="0" topLeftCell="A1">
      <selection activeCell="M20" sqref="M20"/>
    </sheetView>
  </sheetViews>
  <sheetFormatPr defaultColWidth="11.421875" defaultRowHeight="12.75"/>
  <cols>
    <col min="1" max="1" width="1.57421875" style="0" customWidth="1"/>
    <col min="2" max="2" width="14.00390625" style="0" customWidth="1"/>
    <col min="3" max="3" width="7.421875" style="0" customWidth="1"/>
    <col min="12" max="12" width="14.00390625" style="0" customWidth="1"/>
  </cols>
  <sheetData>
    <row r="1" s="31" customFormat="1" ht="8.25" customHeight="1" thickBot="1"/>
    <row r="2" spans="3:11" s="31" customFormat="1" ht="29.25" customHeight="1" thickBot="1">
      <c r="C2" s="91" t="s">
        <v>73</v>
      </c>
      <c r="D2" s="92"/>
      <c r="E2" s="92"/>
      <c r="F2" s="92"/>
      <c r="G2" s="92"/>
      <c r="H2" s="92"/>
      <c r="I2" s="92"/>
      <c r="J2" s="92"/>
      <c r="K2" s="93"/>
    </row>
    <row r="3" s="31" customFormat="1" ht="12.75"/>
    <row r="4" spans="2:12" s="31" customFormat="1" ht="48.75" customHeight="1">
      <c r="B4" s="94" t="s">
        <v>74</v>
      </c>
      <c r="C4" s="95"/>
      <c r="D4" s="95"/>
      <c r="E4" s="95"/>
      <c r="F4" s="95"/>
      <c r="G4" s="95"/>
      <c r="H4" s="95"/>
      <c r="I4" s="95"/>
      <c r="J4" s="95"/>
      <c r="K4" s="95"/>
      <c r="L4" s="95"/>
    </row>
    <row r="5" s="31" customFormat="1" ht="16.5" customHeight="1" thickBot="1"/>
    <row r="6" s="31" customFormat="1" ht="13.5" hidden="1" thickBot="1"/>
    <row r="7" spans="2:12" s="31" customFormat="1" ht="30.75" thickBot="1">
      <c r="B7" s="71" t="s">
        <v>58</v>
      </c>
      <c r="D7" s="96" t="s">
        <v>72</v>
      </c>
      <c r="E7" s="96"/>
      <c r="F7" s="96"/>
      <c r="G7" s="96"/>
      <c r="H7" s="96"/>
      <c r="I7" s="96"/>
      <c r="J7" s="96"/>
      <c r="K7" s="96"/>
      <c r="L7" s="96"/>
    </row>
    <row r="8" s="31" customFormat="1" ht="6.75" customHeight="1" thickBot="1"/>
    <row r="9" spans="2:12" s="31" customFormat="1" ht="32.25" customHeight="1" thickBot="1">
      <c r="B9" s="72" t="s">
        <v>59</v>
      </c>
      <c r="D9" s="94" t="s">
        <v>65</v>
      </c>
      <c r="E9" s="95"/>
      <c r="F9" s="95"/>
      <c r="G9" s="95"/>
      <c r="H9" s="95"/>
      <c r="I9" s="95"/>
      <c r="J9" s="95"/>
      <c r="K9" s="95"/>
      <c r="L9" s="95"/>
    </row>
    <row r="10" s="31" customFormat="1" ht="12.75"/>
    <row r="11" s="31" customFormat="1" ht="17.25" customHeight="1"/>
    <row r="12" spans="2:7" s="31" customFormat="1" ht="15">
      <c r="B12" s="73" t="s">
        <v>60</v>
      </c>
      <c r="C12" s="73"/>
      <c r="D12" s="73"/>
      <c r="E12" s="73"/>
      <c r="F12" s="73"/>
      <c r="G12" s="73"/>
    </row>
    <row r="13" s="31" customFormat="1" ht="9" customHeight="1" thickBot="1"/>
    <row r="14" s="31" customFormat="1" ht="13.5" hidden="1" thickBot="1"/>
    <row r="15" spans="2:12" s="31" customFormat="1" ht="44.25" customHeight="1" thickBot="1">
      <c r="B15" s="71" t="s">
        <v>61</v>
      </c>
      <c r="D15" s="94" t="s">
        <v>69</v>
      </c>
      <c r="E15" s="94"/>
      <c r="F15" s="94"/>
      <c r="G15" s="94"/>
      <c r="H15" s="94"/>
      <c r="I15" s="94"/>
      <c r="J15" s="94"/>
      <c r="K15" s="94"/>
      <c r="L15" s="94"/>
    </row>
    <row r="16" s="31" customFormat="1" ht="13.5" thickBot="1"/>
    <row r="17" spans="2:12" s="31" customFormat="1" ht="74.25" customHeight="1" thickBot="1">
      <c r="B17" s="71" t="s">
        <v>62</v>
      </c>
      <c r="D17" s="94" t="s">
        <v>70</v>
      </c>
      <c r="E17" s="95"/>
      <c r="F17" s="95"/>
      <c r="G17" s="95"/>
      <c r="H17" s="95"/>
      <c r="I17" s="95"/>
      <c r="J17" s="95"/>
      <c r="K17" s="95"/>
      <c r="L17" s="95"/>
    </row>
    <row r="18" s="31" customFormat="1" ht="13.5" thickBot="1"/>
    <row r="19" spans="2:12" s="31" customFormat="1" ht="42.75" customHeight="1" thickBot="1">
      <c r="B19" s="71" t="s">
        <v>63</v>
      </c>
      <c r="D19" s="94" t="s">
        <v>71</v>
      </c>
      <c r="E19" s="95"/>
      <c r="F19" s="95"/>
      <c r="G19" s="95"/>
      <c r="H19" s="95"/>
      <c r="I19" s="95"/>
      <c r="J19" s="95"/>
      <c r="K19" s="95"/>
      <c r="L19" s="95"/>
    </row>
    <row r="20" s="31" customFormat="1" ht="13.5" thickBot="1"/>
    <row r="21" spans="2:12" s="31" customFormat="1" ht="75" customHeight="1" thickBot="1">
      <c r="B21" s="71" t="s">
        <v>64</v>
      </c>
      <c r="D21" s="94" t="s">
        <v>91</v>
      </c>
      <c r="E21" s="95"/>
      <c r="F21" s="95"/>
      <c r="G21" s="95"/>
      <c r="H21" s="95"/>
      <c r="I21" s="95"/>
      <c r="J21" s="95"/>
      <c r="K21" s="95"/>
      <c r="L21" s="95"/>
    </row>
    <row r="22" s="31" customFormat="1" ht="12.75"/>
    <row r="23" s="31" customFormat="1" ht="12.75"/>
    <row r="24" s="31" customFormat="1" ht="12.75"/>
    <row r="25" s="31" customFormat="1" ht="12.75"/>
    <row r="26" s="31" customFormat="1" ht="12.75"/>
    <row r="27" s="31" customFormat="1" ht="12.75"/>
    <row r="28" s="31" customFormat="1" ht="12.75"/>
    <row r="29" s="31" customFormat="1" ht="12.75"/>
    <row r="30" s="31" customFormat="1" ht="12.75"/>
    <row r="31" s="31" customFormat="1" ht="12.75"/>
    <row r="32" s="31" customFormat="1" ht="12.75"/>
  </sheetData>
  <mergeCells count="8">
    <mergeCell ref="C2:K2"/>
    <mergeCell ref="B4:L4"/>
    <mergeCell ref="D7:L7"/>
    <mergeCell ref="D21:L21"/>
    <mergeCell ref="D9:L9"/>
    <mergeCell ref="D15:L15"/>
    <mergeCell ref="D17:L17"/>
    <mergeCell ref="D19:L19"/>
  </mergeCells>
  <printOptions/>
  <pageMargins left="0.75" right="0.75" top="0.44" bottom="0.5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C278"/>
  <sheetViews>
    <sheetView workbookViewId="0" topLeftCell="A1">
      <selection activeCell="C25" sqref="C25"/>
    </sheetView>
  </sheetViews>
  <sheetFormatPr defaultColWidth="11.421875" defaultRowHeight="12.75"/>
  <cols>
    <col min="1" max="1" width="11.421875" style="31" customWidth="1"/>
    <col min="2" max="2" width="4.57421875" style="0" customWidth="1"/>
    <col min="3" max="3" width="41.00390625" style="0" customWidth="1"/>
    <col min="4" max="16384" width="11.421875" style="31" customWidth="1"/>
  </cols>
  <sheetData>
    <row r="1" spans="2:3" ht="13.5" thickBot="1">
      <c r="B1" s="31"/>
      <c r="C1" s="31"/>
    </row>
    <row r="2" spans="2:3" ht="36" customHeight="1" thickBot="1">
      <c r="B2" s="97" t="s">
        <v>44</v>
      </c>
      <c r="C2" s="98"/>
    </row>
    <row r="3" spans="2:3" ht="12.75">
      <c r="B3" s="31"/>
      <c r="C3" s="31"/>
    </row>
    <row r="4" spans="2:3" ht="12.75" hidden="1">
      <c r="B4" s="31"/>
      <c r="C4" s="31"/>
    </row>
    <row r="5" spans="2:3" ht="13.5" thickBot="1">
      <c r="B5" s="31"/>
      <c r="C5" s="31"/>
    </row>
    <row r="6" spans="2:3" ht="12.75">
      <c r="B6" s="65"/>
      <c r="C6" s="68" t="s">
        <v>0</v>
      </c>
    </row>
    <row r="7" spans="2:3" ht="12.75">
      <c r="B7" s="66">
        <v>1</v>
      </c>
      <c r="C7" s="33"/>
    </row>
    <row r="8" spans="2:3" ht="12.75">
      <c r="B8" s="66">
        <v>2</v>
      </c>
      <c r="C8" s="33"/>
    </row>
    <row r="9" spans="2:3" ht="12.75">
      <c r="B9" s="66">
        <v>3</v>
      </c>
      <c r="C9" s="33"/>
    </row>
    <row r="10" spans="2:3" ht="12.75">
      <c r="B10" s="66">
        <v>4</v>
      </c>
      <c r="C10" s="33"/>
    </row>
    <row r="11" spans="2:3" ht="12.75">
      <c r="B11" s="66">
        <v>5</v>
      </c>
      <c r="C11" s="33"/>
    </row>
    <row r="12" spans="2:3" ht="12.75">
      <c r="B12" s="66">
        <v>6</v>
      </c>
      <c r="C12" s="33"/>
    </row>
    <row r="13" spans="2:3" ht="12.75">
      <c r="B13" s="66">
        <v>7</v>
      </c>
      <c r="C13" s="33"/>
    </row>
    <row r="14" spans="2:3" ht="12.75">
      <c r="B14" s="66">
        <v>8</v>
      </c>
      <c r="C14" s="33"/>
    </row>
    <row r="15" spans="2:3" ht="12.75">
      <c r="B15" s="66">
        <v>9</v>
      </c>
      <c r="C15" s="33"/>
    </row>
    <row r="16" spans="2:3" ht="12.75">
      <c r="B16" s="66">
        <v>10</v>
      </c>
      <c r="C16" s="33"/>
    </row>
    <row r="17" spans="2:3" ht="12.75">
      <c r="B17" s="66">
        <v>11</v>
      </c>
      <c r="C17" s="33"/>
    </row>
    <row r="18" spans="2:3" ht="12.75">
      <c r="B18" s="66">
        <v>12</v>
      </c>
      <c r="C18" s="33"/>
    </row>
    <row r="19" spans="2:3" ht="12.75">
      <c r="B19" s="66">
        <v>13</v>
      </c>
      <c r="C19" s="33"/>
    </row>
    <row r="20" spans="2:3" ht="12.75">
      <c r="B20" s="66">
        <v>14</v>
      </c>
      <c r="C20" s="33"/>
    </row>
    <row r="21" spans="2:3" ht="12.75">
      <c r="B21" s="66">
        <v>15</v>
      </c>
      <c r="C21" s="33"/>
    </row>
    <row r="22" spans="2:3" ht="12.75">
      <c r="B22" s="66">
        <v>16</v>
      </c>
      <c r="C22" s="33"/>
    </row>
    <row r="23" spans="2:3" ht="12.75">
      <c r="B23" s="66">
        <v>17</v>
      </c>
      <c r="C23" s="33" t="s">
        <v>93</v>
      </c>
    </row>
    <row r="24" spans="2:3" ht="12.75">
      <c r="B24" s="66">
        <v>18</v>
      </c>
      <c r="C24" s="33" t="s">
        <v>94</v>
      </c>
    </row>
    <row r="25" spans="2:3" ht="12.75">
      <c r="B25" s="66">
        <v>19</v>
      </c>
      <c r="C25" s="33" t="s">
        <v>95</v>
      </c>
    </row>
    <row r="26" spans="2:3" ht="12.75">
      <c r="B26" s="66">
        <v>20</v>
      </c>
      <c r="C26" s="33"/>
    </row>
    <row r="27" spans="2:3" ht="12.75">
      <c r="B27" s="66">
        <v>21</v>
      </c>
      <c r="C27" s="33"/>
    </row>
    <row r="28" spans="2:3" ht="12.75">
      <c r="B28" s="66">
        <v>22</v>
      </c>
      <c r="C28" s="33"/>
    </row>
    <row r="29" spans="2:3" ht="12.75">
      <c r="B29" s="66">
        <v>23</v>
      </c>
      <c r="C29" s="33"/>
    </row>
    <row r="30" spans="2:3" ht="12.75">
      <c r="B30" s="66">
        <v>24</v>
      </c>
      <c r="C30" s="33"/>
    </row>
    <row r="31" spans="2:3" ht="12.75">
      <c r="B31" s="66">
        <v>25</v>
      </c>
      <c r="C31" s="33"/>
    </row>
    <row r="32" spans="2:3" ht="12.75">
      <c r="B32" s="66">
        <v>26</v>
      </c>
      <c r="C32" s="33"/>
    </row>
    <row r="33" spans="2:3" ht="12.75">
      <c r="B33" s="66">
        <v>27</v>
      </c>
      <c r="C33" s="33"/>
    </row>
    <row r="34" spans="2:3" ht="12.75">
      <c r="B34" s="66">
        <v>28</v>
      </c>
      <c r="C34" s="33"/>
    </row>
    <row r="35" spans="2:3" ht="12.75">
      <c r="B35" s="66">
        <v>29</v>
      </c>
      <c r="C35" s="33"/>
    </row>
    <row r="36" spans="2:3" ht="12.75">
      <c r="B36" s="66">
        <v>30</v>
      </c>
      <c r="C36" s="33"/>
    </row>
    <row r="37" spans="2:3" ht="12.75">
      <c r="B37" s="66">
        <v>31</v>
      </c>
      <c r="C37" s="33"/>
    </row>
    <row r="38" spans="2:3" ht="12.75">
      <c r="B38" s="66">
        <v>32</v>
      </c>
      <c r="C38" s="33"/>
    </row>
    <row r="39" spans="2:3" ht="12.75">
      <c r="B39" s="66">
        <v>33</v>
      </c>
      <c r="C39" s="33"/>
    </row>
    <row r="40" spans="2:3" ht="12.75">
      <c r="B40" s="66">
        <v>34</v>
      </c>
      <c r="C40" s="33"/>
    </row>
    <row r="41" spans="2:3" ht="12.75">
      <c r="B41" s="66">
        <v>35</v>
      </c>
      <c r="C41" s="33"/>
    </row>
    <row r="42" spans="2:3" ht="12.75">
      <c r="B42" s="66">
        <v>36</v>
      </c>
      <c r="C42" s="33"/>
    </row>
    <row r="43" spans="2:3" ht="12.75">
      <c r="B43" s="66">
        <v>37</v>
      </c>
      <c r="C43" s="33"/>
    </row>
    <row r="44" spans="2:3" ht="12.75">
      <c r="B44" s="66">
        <v>38</v>
      </c>
      <c r="C44" s="33"/>
    </row>
    <row r="45" spans="2:3" ht="12.75">
      <c r="B45" s="66">
        <v>39</v>
      </c>
      <c r="C45" s="33"/>
    </row>
    <row r="46" spans="2:3" ht="12.75">
      <c r="B46" s="66">
        <v>40</v>
      </c>
      <c r="C46" s="33"/>
    </row>
    <row r="47" spans="2:3" ht="12.75">
      <c r="B47" s="66">
        <v>41</v>
      </c>
      <c r="C47" s="33"/>
    </row>
    <row r="48" spans="2:3" ht="12.75">
      <c r="B48" s="66">
        <v>42</v>
      </c>
      <c r="C48" s="33"/>
    </row>
    <row r="49" spans="2:3" ht="12.75">
      <c r="B49" s="66">
        <v>43</v>
      </c>
      <c r="C49" s="33"/>
    </row>
    <row r="50" spans="2:3" ht="12.75">
      <c r="B50" s="66">
        <v>44</v>
      </c>
      <c r="C50" s="33"/>
    </row>
    <row r="51" spans="2:3" ht="12.75">
      <c r="B51" s="66">
        <v>45</v>
      </c>
      <c r="C51" s="33"/>
    </row>
    <row r="52" spans="2:3" ht="12.75">
      <c r="B52" s="66">
        <v>46</v>
      </c>
      <c r="C52" s="33"/>
    </row>
    <row r="53" spans="2:3" ht="12.75">
      <c r="B53" s="66">
        <v>47</v>
      </c>
      <c r="C53" s="33"/>
    </row>
    <row r="54" spans="2:3" ht="12.75">
      <c r="B54" s="66">
        <v>48</v>
      </c>
      <c r="C54" s="33"/>
    </row>
    <row r="55" spans="2:3" ht="12.75">
      <c r="B55" s="66">
        <v>49</v>
      </c>
      <c r="C55" s="33"/>
    </row>
    <row r="56" spans="2:3" ht="12.75">
      <c r="B56" s="66">
        <v>50</v>
      </c>
      <c r="C56" s="33"/>
    </row>
    <row r="57" spans="2:3" ht="12.75">
      <c r="B57" s="66">
        <v>51</v>
      </c>
      <c r="C57" s="33"/>
    </row>
    <row r="58" spans="2:3" ht="12.75">
      <c r="B58" s="66">
        <v>52</v>
      </c>
      <c r="C58" s="33"/>
    </row>
    <row r="59" spans="2:3" ht="12.75">
      <c r="B59" s="66">
        <v>53</v>
      </c>
      <c r="C59" s="33"/>
    </row>
    <row r="60" spans="2:3" ht="12.75">
      <c r="B60" s="66">
        <v>54</v>
      </c>
      <c r="C60" s="33"/>
    </row>
    <row r="61" spans="2:3" ht="12.75">
      <c r="B61" s="66">
        <v>55</v>
      </c>
      <c r="C61" s="33"/>
    </row>
    <row r="62" spans="2:3" ht="12.75">
      <c r="B62" s="66">
        <v>56</v>
      </c>
      <c r="C62" s="33"/>
    </row>
    <row r="63" spans="2:3" ht="12.75">
      <c r="B63" s="66">
        <v>57</v>
      </c>
      <c r="C63" s="33"/>
    </row>
    <row r="64" spans="2:3" ht="12.75">
      <c r="B64" s="66">
        <v>58</v>
      </c>
      <c r="C64" s="33"/>
    </row>
    <row r="65" spans="2:3" ht="12.75">
      <c r="B65" s="66">
        <v>59</v>
      </c>
      <c r="C65" s="33"/>
    </row>
    <row r="66" spans="2:3" ht="12.75">
      <c r="B66" s="66">
        <v>60</v>
      </c>
      <c r="C66" s="33"/>
    </row>
    <row r="67" spans="2:3" ht="12.75">
      <c r="B67" s="66">
        <v>61</v>
      </c>
      <c r="C67" s="33"/>
    </row>
    <row r="68" spans="2:3" ht="12.75">
      <c r="B68" s="66">
        <v>62</v>
      </c>
      <c r="C68" s="33"/>
    </row>
    <row r="69" spans="2:3" ht="12.75">
      <c r="B69" s="66">
        <v>63</v>
      </c>
      <c r="C69" s="33"/>
    </row>
    <row r="70" spans="2:3" ht="12.75">
      <c r="B70" s="66">
        <v>64</v>
      </c>
      <c r="C70" s="33"/>
    </row>
    <row r="71" spans="2:3" ht="12.75">
      <c r="B71" s="66">
        <v>65</v>
      </c>
      <c r="C71" s="33"/>
    </row>
    <row r="72" spans="2:3" ht="12.75">
      <c r="B72" s="66">
        <v>66</v>
      </c>
      <c r="C72" s="33"/>
    </row>
    <row r="73" spans="2:3" ht="12.75">
      <c r="B73" s="66">
        <v>67</v>
      </c>
      <c r="C73" s="33"/>
    </row>
    <row r="74" spans="2:3" ht="12.75">
      <c r="B74" s="66">
        <v>68</v>
      </c>
      <c r="C74" s="33"/>
    </row>
    <row r="75" spans="2:3" ht="12.75">
      <c r="B75" s="66">
        <v>69</v>
      </c>
      <c r="C75" s="33"/>
    </row>
    <row r="76" spans="2:3" ht="12.75">
      <c r="B76" s="66">
        <v>70</v>
      </c>
      <c r="C76" s="33"/>
    </row>
    <row r="77" spans="2:3" ht="12.75">
      <c r="B77" s="66">
        <v>71</v>
      </c>
      <c r="C77" s="33"/>
    </row>
    <row r="78" spans="2:3" ht="12.75">
      <c r="B78" s="66">
        <v>72</v>
      </c>
      <c r="C78" s="33"/>
    </row>
    <row r="79" spans="2:3" ht="12.75">
      <c r="B79" s="66">
        <v>73</v>
      </c>
      <c r="C79" s="33"/>
    </row>
    <row r="80" spans="2:3" ht="12.75">
      <c r="B80" s="66">
        <v>74</v>
      </c>
      <c r="C80" s="33"/>
    </row>
    <row r="81" spans="2:3" ht="12.75">
      <c r="B81" s="66">
        <v>75</v>
      </c>
      <c r="C81" s="33"/>
    </row>
    <row r="82" spans="2:3" ht="12.75">
      <c r="B82" s="66">
        <v>76</v>
      </c>
      <c r="C82" s="33"/>
    </row>
    <row r="83" spans="2:3" ht="12.75">
      <c r="B83" s="66">
        <v>77</v>
      </c>
      <c r="C83" s="33"/>
    </row>
    <row r="84" spans="2:3" ht="12.75">
      <c r="B84" s="66">
        <v>78</v>
      </c>
      <c r="C84" s="33"/>
    </row>
    <row r="85" spans="2:3" ht="12.75">
      <c r="B85" s="66">
        <v>79</v>
      </c>
      <c r="C85" s="33"/>
    </row>
    <row r="86" spans="2:3" ht="12.75">
      <c r="B86" s="66">
        <v>80</v>
      </c>
      <c r="C86" s="33"/>
    </row>
    <row r="87" spans="2:3" ht="12.75">
      <c r="B87" s="66">
        <v>81</v>
      </c>
      <c r="C87" s="33"/>
    </row>
    <row r="88" spans="2:3" ht="12.75">
      <c r="B88" s="66">
        <v>82</v>
      </c>
      <c r="C88" s="33"/>
    </row>
    <row r="89" spans="2:3" ht="12.75">
      <c r="B89" s="66">
        <v>83</v>
      </c>
      <c r="C89" s="33"/>
    </row>
    <row r="90" spans="2:3" ht="12.75">
      <c r="B90" s="66">
        <v>84</v>
      </c>
      <c r="C90" s="33"/>
    </row>
    <row r="91" spans="2:3" ht="12.75">
      <c r="B91" s="66">
        <v>85</v>
      </c>
      <c r="C91" s="33"/>
    </row>
    <row r="92" spans="2:3" ht="12.75">
      <c r="B92" s="66">
        <v>86</v>
      </c>
      <c r="C92" s="33"/>
    </row>
    <row r="93" spans="2:3" ht="12.75">
      <c r="B93" s="66">
        <v>87</v>
      </c>
      <c r="C93" s="33"/>
    </row>
    <row r="94" spans="2:3" ht="12.75">
      <c r="B94" s="66">
        <v>88</v>
      </c>
      <c r="C94" s="33"/>
    </row>
    <row r="95" spans="2:3" ht="12.75">
      <c r="B95" s="66">
        <v>89</v>
      </c>
      <c r="C95" s="33"/>
    </row>
    <row r="96" spans="2:3" ht="12.75">
      <c r="B96" s="66">
        <v>90</v>
      </c>
      <c r="C96" s="33"/>
    </row>
    <row r="97" spans="2:3" ht="12.75">
      <c r="B97" s="66">
        <v>91</v>
      </c>
      <c r="C97" s="33"/>
    </row>
    <row r="98" spans="2:3" ht="12.75">
      <c r="B98" s="66">
        <v>92</v>
      </c>
      <c r="C98" s="33"/>
    </row>
    <row r="99" spans="2:3" ht="12.75">
      <c r="B99" s="66">
        <v>93</v>
      </c>
      <c r="C99" s="33"/>
    </row>
    <row r="100" spans="2:3" ht="12.75">
      <c r="B100" s="66">
        <v>94</v>
      </c>
      <c r="C100" s="33"/>
    </row>
    <row r="101" spans="2:3" ht="12.75">
      <c r="B101" s="66">
        <v>95</v>
      </c>
      <c r="C101" s="33"/>
    </row>
    <row r="102" spans="2:3" ht="12.75">
      <c r="B102" s="66">
        <v>96</v>
      </c>
      <c r="C102" s="33"/>
    </row>
    <row r="103" spans="2:3" ht="12.75">
      <c r="B103" s="66">
        <v>97</v>
      </c>
      <c r="C103" s="33"/>
    </row>
    <row r="104" spans="2:3" ht="12.75">
      <c r="B104" s="66">
        <v>98</v>
      </c>
      <c r="C104" s="33"/>
    </row>
    <row r="105" spans="2:3" ht="12.75">
      <c r="B105" s="66">
        <v>99</v>
      </c>
      <c r="C105" s="33"/>
    </row>
    <row r="106" spans="2:3" ht="12.75">
      <c r="B106" s="66">
        <v>100</v>
      </c>
      <c r="C106" s="33"/>
    </row>
    <row r="107" spans="2:3" ht="12.75">
      <c r="B107" s="66">
        <v>101</v>
      </c>
      <c r="C107" s="33"/>
    </row>
    <row r="108" spans="2:3" ht="12.75">
      <c r="B108" s="66">
        <v>102</v>
      </c>
      <c r="C108" s="33"/>
    </row>
    <row r="109" spans="2:3" ht="12.75">
      <c r="B109" s="66">
        <v>103</v>
      </c>
      <c r="C109" s="33"/>
    </row>
    <row r="110" spans="2:3" ht="12.75">
      <c r="B110" s="66">
        <v>104</v>
      </c>
      <c r="C110" s="33"/>
    </row>
    <row r="111" spans="2:3" ht="12.75">
      <c r="B111" s="66">
        <v>105</v>
      </c>
      <c r="C111" s="33"/>
    </row>
    <row r="112" spans="2:3" ht="12.75">
      <c r="B112" s="66">
        <v>106</v>
      </c>
      <c r="C112" s="33"/>
    </row>
    <row r="113" spans="2:3" ht="12.75">
      <c r="B113" s="66">
        <v>107</v>
      </c>
      <c r="C113" s="33"/>
    </row>
    <row r="114" spans="2:3" ht="12.75">
      <c r="B114" s="66">
        <v>108</v>
      </c>
      <c r="C114" s="33"/>
    </row>
    <row r="115" spans="2:3" ht="12.75">
      <c r="B115" s="66">
        <v>109</v>
      </c>
      <c r="C115" s="33"/>
    </row>
    <row r="116" spans="2:3" ht="12.75">
      <c r="B116" s="66">
        <v>110</v>
      </c>
      <c r="C116" s="33"/>
    </row>
    <row r="117" spans="2:3" ht="12.75">
      <c r="B117" s="66">
        <v>111</v>
      </c>
      <c r="C117" s="33"/>
    </row>
    <row r="118" spans="2:3" ht="12.75">
      <c r="B118" s="66">
        <v>112</v>
      </c>
      <c r="C118" s="33"/>
    </row>
    <row r="119" spans="2:3" ht="12.75">
      <c r="B119" s="66">
        <v>113</v>
      </c>
      <c r="C119" s="33"/>
    </row>
    <row r="120" spans="2:3" ht="12.75">
      <c r="B120" s="66">
        <v>114</v>
      </c>
      <c r="C120" s="33"/>
    </row>
    <row r="121" spans="2:3" ht="12.75">
      <c r="B121" s="66">
        <v>115</v>
      </c>
      <c r="C121" s="33"/>
    </row>
    <row r="122" spans="2:3" ht="12.75">
      <c r="B122" s="66">
        <v>116</v>
      </c>
      <c r="C122" s="33"/>
    </row>
    <row r="123" spans="2:3" ht="12.75">
      <c r="B123" s="66">
        <v>117</v>
      </c>
      <c r="C123" s="33"/>
    </row>
    <row r="124" spans="2:3" ht="12.75">
      <c r="B124" s="66">
        <v>118</v>
      </c>
      <c r="C124" s="33"/>
    </row>
    <row r="125" spans="2:3" ht="12.75">
      <c r="B125" s="66">
        <v>119</v>
      </c>
      <c r="C125" s="33"/>
    </row>
    <row r="126" spans="2:3" ht="12.75">
      <c r="B126" s="66">
        <v>120</v>
      </c>
      <c r="C126" s="33"/>
    </row>
    <row r="127" spans="2:3" ht="12.75">
      <c r="B127" s="66">
        <v>121</v>
      </c>
      <c r="C127" s="33"/>
    </row>
    <row r="128" spans="2:3" ht="12.75">
      <c r="B128" s="66">
        <v>122</v>
      </c>
      <c r="C128" s="33"/>
    </row>
    <row r="129" spans="2:3" ht="12.75">
      <c r="B129" s="66">
        <v>123</v>
      </c>
      <c r="C129" s="33"/>
    </row>
    <row r="130" spans="2:3" ht="12.75">
      <c r="B130" s="66">
        <v>124</v>
      </c>
      <c r="C130" s="33"/>
    </row>
    <row r="131" spans="2:3" ht="12.75">
      <c r="B131" s="66">
        <v>125</v>
      </c>
      <c r="C131" s="33"/>
    </row>
    <row r="132" spans="2:3" ht="12.75">
      <c r="B132" s="66">
        <v>126</v>
      </c>
      <c r="C132" s="33"/>
    </row>
    <row r="133" spans="2:3" ht="12.75">
      <c r="B133" s="66">
        <v>127</v>
      </c>
      <c r="C133" s="33"/>
    </row>
    <row r="134" spans="2:3" ht="12.75">
      <c r="B134" s="66">
        <v>128</v>
      </c>
      <c r="C134" s="33"/>
    </row>
    <row r="135" spans="2:3" ht="12.75">
      <c r="B135" s="66">
        <v>129</v>
      </c>
      <c r="C135" s="33"/>
    </row>
    <row r="136" spans="2:3" ht="12.75">
      <c r="B136" s="66">
        <v>130</v>
      </c>
      <c r="C136" s="33"/>
    </row>
    <row r="137" spans="2:3" ht="12.75">
      <c r="B137" s="66">
        <v>131</v>
      </c>
      <c r="C137" s="33"/>
    </row>
    <row r="138" spans="2:3" ht="12.75">
      <c r="B138" s="66">
        <v>132</v>
      </c>
      <c r="C138" s="33"/>
    </row>
    <row r="139" spans="2:3" ht="12.75">
      <c r="B139" s="66">
        <v>133</v>
      </c>
      <c r="C139" s="33"/>
    </row>
    <row r="140" spans="2:3" ht="12.75">
      <c r="B140" s="66">
        <v>134</v>
      </c>
      <c r="C140" s="33"/>
    </row>
    <row r="141" spans="2:3" ht="12.75">
      <c r="B141" s="66">
        <v>135</v>
      </c>
      <c r="C141" s="33"/>
    </row>
    <row r="142" spans="2:3" ht="12.75">
      <c r="B142" s="66">
        <v>136</v>
      </c>
      <c r="C142" s="33"/>
    </row>
    <row r="143" spans="2:3" ht="12.75">
      <c r="B143" s="66">
        <v>137</v>
      </c>
      <c r="C143" s="33"/>
    </row>
    <row r="144" spans="2:3" ht="12.75">
      <c r="B144" s="66">
        <v>138</v>
      </c>
      <c r="C144" s="33"/>
    </row>
    <row r="145" spans="2:3" ht="12.75">
      <c r="B145" s="66">
        <v>139</v>
      </c>
      <c r="C145" s="33"/>
    </row>
    <row r="146" spans="2:3" ht="12.75">
      <c r="B146" s="66">
        <v>140</v>
      </c>
      <c r="C146" s="33"/>
    </row>
    <row r="147" spans="2:3" ht="12.75">
      <c r="B147" s="66">
        <v>141</v>
      </c>
      <c r="C147" s="33"/>
    </row>
    <row r="148" spans="2:3" ht="12.75">
      <c r="B148" s="66">
        <v>142</v>
      </c>
      <c r="C148" s="33"/>
    </row>
    <row r="149" spans="2:3" ht="12.75">
      <c r="B149" s="66">
        <v>143</v>
      </c>
      <c r="C149" s="33"/>
    </row>
    <row r="150" spans="2:3" ht="12.75">
      <c r="B150" s="66">
        <v>144</v>
      </c>
      <c r="C150" s="33"/>
    </row>
    <row r="151" spans="2:3" ht="12.75">
      <c r="B151" s="66">
        <v>145</v>
      </c>
      <c r="C151" s="33"/>
    </row>
    <row r="152" spans="2:3" ht="12.75">
      <c r="B152" s="66">
        <v>146</v>
      </c>
      <c r="C152" s="33"/>
    </row>
    <row r="153" spans="2:3" ht="12.75">
      <c r="B153" s="66">
        <v>147</v>
      </c>
      <c r="C153" s="33"/>
    </row>
    <row r="154" spans="2:3" ht="12.75">
      <c r="B154" s="66">
        <v>148</v>
      </c>
      <c r="C154" s="33"/>
    </row>
    <row r="155" spans="2:3" ht="12.75">
      <c r="B155" s="66">
        <v>149</v>
      </c>
      <c r="C155" s="33"/>
    </row>
    <row r="156" spans="2:3" ht="12.75">
      <c r="B156" s="66">
        <v>150</v>
      </c>
      <c r="C156" s="33"/>
    </row>
    <row r="157" spans="2:3" ht="12.75">
      <c r="B157" s="66">
        <v>151</v>
      </c>
      <c r="C157" s="33"/>
    </row>
    <row r="158" spans="2:3" ht="12.75">
      <c r="B158" s="66">
        <v>152</v>
      </c>
      <c r="C158" s="33"/>
    </row>
    <row r="159" spans="2:3" ht="12.75">
      <c r="B159" s="66">
        <v>153</v>
      </c>
      <c r="C159" s="33"/>
    </row>
    <row r="160" spans="2:3" ht="12.75">
      <c r="B160" s="66">
        <v>154</v>
      </c>
      <c r="C160" s="33"/>
    </row>
    <row r="161" spans="2:3" ht="12.75">
      <c r="B161" s="66">
        <v>155</v>
      </c>
      <c r="C161" s="33"/>
    </row>
    <row r="162" spans="2:3" ht="12.75">
      <c r="B162" s="66">
        <v>156</v>
      </c>
      <c r="C162" s="33"/>
    </row>
    <row r="163" spans="2:3" ht="12.75">
      <c r="B163" s="66">
        <v>157</v>
      </c>
      <c r="C163" s="33"/>
    </row>
    <row r="164" spans="2:3" ht="12.75">
      <c r="B164" s="66">
        <v>158</v>
      </c>
      <c r="C164" s="33"/>
    </row>
    <row r="165" spans="2:3" ht="12.75">
      <c r="B165" s="66">
        <v>159</v>
      </c>
      <c r="C165" s="33"/>
    </row>
    <row r="166" spans="2:3" ht="12.75">
      <c r="B166" s="66">
        <v>160</v>
      </c>
      <c r="C166" s="33"/>
    </row>
    <row r="167" spans="2:3" ht="12.75">
      <c r="B167" s="66">
        <v>161</v>
      </c>
      <c r="C167" s="33"/>
    </row>
    <row r="168" spans="2:3" ht="12.75">
      <c r="B168" s="66">
        <v>162</v>
      </c>
      <c r="C168" s="33"/>
    </row>
    <row r="169" spans="2:3" ht="12.75">
      <c r="B169" s="66">
        <v>163</v>
      </c>
      <c r="C169" s="33"/>
    </row>
    <row r="170" spans="2:3" ht="12.75">
      <c r="B170" s="66">
        <v>164</v>
      </c>
      <c r="C170" s="33"/>
    </row>
    <row r="171" spans="2:3" ht="12.75">
      <c r="B171" s="66">
        <v>165</v>
      </c>
      <c r="C171" s="33"/>
    </row>
    <row r="172" spans="2:3" ht="12.75">
      <c r="B172" s="66">
        <v>166</v>
      </c>
      <c r="C172" s="33"/>
    </row>
    <row r="173" spans="2:3" ht="12.75">
      <c r="B173" s="66">
        <v>167</v>
      </c>
      <c r="C173" s="33"/>
    </row>
    <row r="174" spans="2:3" ht="12.75">
      <c r="B174" s="66">
        <v>168</v>
      </c>
      <c r="C174" s="33"/>
    </row>
    <row r="175" spans="2:3" ht="12.75">
      <c r="B175" s="66">
        <v>169</v>
      </c>
      <c r="C175" s="33"/>
    </row>
    <row r="176" spans="2:3" ht="12.75">
      <c r="B176" s="66">
        <v>170</v>
      </c>
      <c r="C176" s="33"/>
    </row>
    <row r="177" spans="2:3" ht="12.75">
      <c r="B177" s="66">
        <v>171</v>
      </c>
      <c r="C177" s="33"/>
    </row>
    <row r="178" spans="2:3" ht="12.75">
      <c r="B178" s="66">
        <v>172</v>
      </c>
      <c r="C178" s="33"/>
    </row>
    <row r="179" spans="2:3" ht="12.75">
      <c r="B179" s="66">
        <v>173</v>
      </c>
      <c r="C179" s="33"/>
    </row>
    <row r="180" spans="2:3" ht="12.75">
      <c r="B180" s="66">
        <v>174</v>
      </c>
      <c r="C180" s="33"/>
    </row>
    <row r="181" spans="2:3" ht="12.75">
      <c r="B181" s="66">
        <v>175</v>
      </c>
      <c r="C181" s="33"/>
    </row>
    <row r="182" spans="2:3" ht="12.75">
      <c r="B182" s="66">
        <v>176</v>
      </c>
      <c r="C182" s="33"/>
    </row>
    <row r="183" spans="2:3" ht="12.75">
      <c r="B183" s="66">
        <v>177</v>
      </c>
      <c r="C183" s="33"/>
    </row>
    <row r="184" spans="2:3" ht="12.75">
      <c r="B184" s="66">
        <v>178</v>
      </c>
      <c r="C184" s="33"/>
    </row>
    <row r="185" spans="2:3" ht="12.75">
      <c r="B185" s="66">
        <v>179</v>
      </c>
      <c r="C185" s="33"/>
    </row>
    <row r="186" spans="2:3" ht="12.75">
      <c r="B186" s="66">
        <v>180</v>
      </c>
      <c r="C186" s="33"/>
    </row>
    <row r="187" spans="2:3" ht="12.75">
      <c r="B187" s="66">
        <v>181</v>
      </c>
      <c r="C187" s="33"/>
    </row>
    <row r="188" spans="2:3" ht="12.75">
      <c r="B188" s="66">
        <v>182</v>
      </c>
      <c r="C188" s="33"/>
    </row>
    <row r="189" spans="2:3" ht="12.75">
      <c r="B189" s="66">
        <v>183</v>
      </c>
      <c r="C189" s="33"/>
    </row>
    <row r="190" spans="2:3" ht="12.75">
      <c r="B190" s="66">
        <v>184</v>
      </c>
      <c r="C190" s="33"/>
    </row>
    <row r="191" spans="2:3" ht="12.75">
      <c r="B191" s="66">
        <v>185</v>
      </c>
      <c r="C191" s="33"/>
    </row>
    <row r="192" spans="2:3" ht="12.75">
      <c r="B192" s="66">
        <v>186</v>
      </c>
      <c r="C192" s="33"/>
    </row>
    <row r="193" spans="2:3" ht="12.75">
      <c r="B193" s="66">
        <v>187</v>
      </c>
      <c r="C193" s="33"/>
    </row>
    <row r="194" spans="2:3" ht="12.75">
      <c r="B194" s="66">
        <v>188</v>
      </c>
      <c r="C194" s="33"/>
    </row>
    <row r="195" spans="2:3" ht="12.75">
      <c r="B195" s="66">
        <v>189</v>
      </c>
      <c r="C195" s="33"/>
    </row>
    <row r="196" spans="2:3" ht="12.75">
      <c r="B196" s="66">
        <v>190</v>
      </c>
      <c r="C196" s="33"/>
    </row>
    <row r="197" spans="2:3" ht="12.75">
      <c r="B197" s="66">
        <v>191</v>
      </c>
      <c r="C197" s="33"/>
    </row>
    <row r="198" spans="2:3" ht="12.75">
      <c r="B198" s="66">
        <v>192</v>
      </c>
      <c r="C198" s="33"/>
    </row>
    <row r="199" spans="2:3" ht="12.75">
      <c r="B199" s="66">
        <v>193</v>
      </c>
      <c r="C199" s="33"/>
    </row>
    <row r="200" spans="2:3" ht="12.75">
      <c r="B200" s="66">
        <v>194</v>
      </c>
      <c r="C200" s="33"/>
    </row>
    <row r="201" spans="2:3" ht="12.75">
      <c r="B201" s="66">
        <v>195</v>
      </c>
      <c r="C201" s="33"/>
    </row>
    <row r="202" spans="2:3" ht="12.75">
      <c r="B202" s="66">
        <v>196</v>
      </c>
      <c r="C202" s="33"/>
    </row>
    <row r="203" spans="2:3" ht="12.75">
      <c r="B203" s="66">
        <v>197</v>
      </c>
      <c r="C203" s="33"/>
    </row>
    <row r="204" spans="2:3" ht="12.75">
      <c r="B204" s="66">
        <v>198</v>
      </c>
      <c r="C204" s="33"/>
    </row>
    <row r="205" spans="2:3" ht="12.75">
      <c r="B205" s="66">
        <v>199</v>
      </c>
      <c r="C205" s="33"/>
    </row>
    <row r="206" spans="2:3" ht="13.5" thickBot="1">
      <c r="B206" s="67">
        <v>200</v>
      </c>
      <c r="C206" s="34"/>
    </row>
    <row r="207" spans="2:3" ht="12.75">
      <c r="B207" s="31"/>
      <c r="C207" s="31"/>
    </row>
    <row r="208" spans="2:3" ht="12.75">
      <c r="B208" s="31"/>
      <c r="C208" s="31"/>
    </row>
    <row r="209" spans="2:3" ht="12.75">
      <c r="B209" s="31"/>
      <c r="C209" s="31"/>
    </row>
    <row r="210" spans="2:3" ht="12.75">
      <c r="B210" s="31"/>
      <c r="C210" s="31"/>
    </row>
    <row r="211" spans="2:3" ht="12.75">
      <c r="B211" s="31"/>
      <c r="C211" s="31"/>
    </row>
    <row r="212" spans="2:3" ht="12.75">
      <c r="B212" s="31"/>
      <c r="C212" s="31"/>
    </row>
    <row r="213" spans="2:3" ht="12.75">
      <c r="B213" s="31"/>
      <c r="C213" s="31"/>
    </row>
    <row r="214" spans="2:3" ht="12.75">
      <c r="B214" s="31"/>
      <c r="C214" s="31"/>
    </row>
    <row r="215" spans="2:3" ht="12.75">
      <c r="B215" s="31"/>
      <c r="C215" s="31"/>
    </row>
    <row r="216" spans="2:3" ht="12.75">
      <c r="B216" s="31"/>
      <c r="C216" s="31"/>
    </row>
    <row r="217" spans="2:3" ht="12.75">
      <c r="B217" s="31"/>
      <c r="C217" s="31"/>
    </row>
    <row r="218" spans="2:3" ht="12.75">
      <c r="B218" s="31"/>
      <c r="C218" s="31"/>
    </row>
    <row r="219" spans="2:3" ht="12.75">
      <c r="B219" s="31"/>
      <c r="C219" s="31"/>
    </row>
    <row r="220" spans="2:3" ht="12.75">
      <c r="B220" s="31"/>
      <c r="C220" s="31"/>
    </row>
    <row r="221" spans="2:3" ht="12.75">
      <c r="B221" s="31"/>
      <c r="C221" s="31"/>
    </row>
    <row r="222" spans="2:3" ht="12.75">
      <c r="B222" s="31"/>
      <c r="C222" s="31"/>
    </row>
    <row r="223" spans="2:3" ht="12.75">
      <c r="B223" s="31"/>
      <c r="C223" s="31"/>
    </row>
    <row r="224" spans="2:3" ht="12.75">
      <c r="B224" s="31"/>
      <c r="C224" s="31"/>
    </row>
    <row r="225" spans="2:3" ht="12.75">
      <c r="B225" s="31"/>
      <c r="C225" s="31"/>
    </row>
    <row r="226" spans="2:3" ht="12.75">
      <c r="B226" s="31"/>
      <c r="C226" s="31"/>
    </row>
    <row r="227" spans="2:3" ht="12.75">
      <c r="B227" s="31"/>
      <c r="C227" s="31"/>
    </row>
    <row r="228" spans="2:3" ht="12.75">
      <c r="B228" s="31"/>
      <c r="C228" s="31"/>
    </row>
    <row r="229" spans="2:3" ht="12.75">
      <c r="B229" s="31"/>
      <c r="C229" s="31"/>
    </row>
    <row r="230" spans="2:3" ht="12.75">
      <c r="B230" s="31"/>
      <c r="C230" s="31"/>
    </row>
    <row r="231" spans="2:3" ht="12.75">
      <c r="B231" s="31"/>
      <c r="C231" s="31"/>
    </row>
    <row r="232" spans="2:3" ht="12.75">
      <c r="B232" s="31"/>
      <c r="C232" s="31"/>
    </row>
    <row r="233" spans="2:3" ht="12.75">
      <c r="B233" s="31"/>
      <c r="C233" s="31"/>
    </row>
    <row r="234" spans="2:3" ht="12.75">
      <c r="B234" s="31"/>
      <c r="C234" s="31"/>
    </row>
    <row r="235" spans="2:3" ht="12.75">
      <c r="B235" s="31"/>
      <c r="C235" s="31"/>
    </row>
    <row r="236" spans="2:3" ht="12.75">
      <c r="B236" s="31"/>
      <c r="C236" s="31"/>
    </row>
    <row r="237" spans="2:3" ht="12.75">
      <c r="B237" s="31"/>
      <c r="C237" s="31"/>
    </row>
    <row r="238" spans="2:3" ht="12.75">
      <c r="B238" s="31"/>
      <c r="C238" s="31"/>
    </row>
    <row r="239" spans="2:3" ht="12.75">
      <c r="B239" s="31"/>
      <c r="C239" s="31"/>
    </row>
    <row r="240" spans="2:3" ht="12.75">
      <c r="B240" s="31"/>
      <c r="C240" s="31"/>
    </row>
    <row r="241" spans="2:3" ht="12.75">
      <c r="B241" s="31"/>
      <c r="C241" s="31"/>
    </row>
    <row r="242" spans="2:3" ht="12.75">
      <c r="B242" s="31"/>
      <c r="C242" s="31"/>
    </row>
    <row r="243" spans="2:3" ht="12.75">
      <c r="B243" s="31"/>
      <c r="C243" s="31"/>
    </row>
    <row r="244" spans="2:3" ht="12.75">
      <c r="B244" s="31"/>
      <c r="C244" s="31"/>
    </row>
    <row r="245" spans="2:3" ht="12.75">
      <c r="B245" s="31"/>
      <c r="C245" s="31"/>
    </row>
    <row r="246" spans="2:3" ht="12.75">
      <c r="B246" s="31"/>
      <c r="C246" s="31"/>
    </row>
    <row r="247" spans="2:3" ht="12.75">
      <c r="B247" s="31"/>
      <c r="C247" s="31"/>
    </row>
    <row r="248" spans="2:3" ht="12.75">
      <c r="B248" s="31"/>
      <c r="C248" s="31"/>
    </row>
    <row r="249" spans="2:3" ht="12.75">
      <c r="B249" s="31"/>
      <c r="C249" s="31"/>
    </row>
    <row r="250" spans="2:3" ht="12.75">
      <c r="B250" s="31"/>
      <c r="C250" s="31"/>
    </row>
    <row r="251" spans="2:3" ht="12.75">
      <c r="B251" s="31"/>
      <c r="C251" s="31"/>
    </row>
    <row r="252" spans="2:3" ht="12.75">
      <c r="B252" s="31"/>
      <c r="C252" s="31"/>
    </row>
    <row r="253" spans="2:3" ht="12.75">
      <c r="B253" s="31"/>
      <c r="C253" s="31"/>
    </row>
    <row r="254" spans="2:3" ht="12.75">
      <c r="B254" s="31"/>
      <c r="C254" s="31"/>
    </row>
    <row r="255" spans="2:3" ht="12.75">
      <c r="B255" s="31"/>
      <c r="C255" s="31"/>
    </row>
    <row r="256" spans="2:3" ht="12.75">
      <c r="B256" s="31"/>
      <c r="C256" s="31"/>
    </row>
    <row r="257" spans="2:3" ht="12.75">
      <c r="B257" s="31"/>
      <c r="C257" s="31"/>
    </row>
    <row r="258" spans="2:3" ht="12.75">
      <c r="B258" s="31"/>
      <c r="C258" s="31"/>
    </row>
    <row r="259" spans="2:3" ht="12.75">
      <c r="B259" s="31"/>
      <c r="C259" s="31"/>
    </row>
    <row r="260" spans="2:3" ht="12.75">
      <c r="B260" s="31"/>
      <c r="C260" s="31"/>
    </row>
    <row r="261" spans="2:3" ht="12.75">
      <c r="B261" s="31"/>
      <c r="C261" s="31"/>
    </row>
    <row r="262" spans="2:3" ht="12.75">
      <c r="B262" s="31"/>
      <c r="C262" s="31"/>
    </row>
    <row r="263" spans="2:3" ht="12.75">
      <c r="B263" s="31"/>
      <c r="C263" s="31"/>
    </row>
    <row r="264" spans="2:3" ht="12.75">
      <c r="B264" s="31"/>
      <c r="C264" s="31"/>
    </row>
    <row r="265" spans="2:3" ht="12.75">
      <c r="B265" s="31"/>
      <c r="C265" s="31"/>
    </row>
    <row r="266" spans="2:3" ht="12.75">
      <c r="B266" s="31"/>
      <c r="C266" s="31"/>
    </row>
    <row r="267" spans="2:3" ht="12.75">
      <c r="B267" s="31"/>
      <c r="C267" s="31"/>
    </row>
    <row r="268" spans="2:3" ht="12.75">
      <c r="B268" s="31"/>
      <c r="C268" s="31"/>
    </row>
    <row r="269" spans="2:3" ht="12.75">
      <c r="B269" s="31"/>
      <c r="C269" s="31"/>
    </row>
    <row r="270" spans="2:3" ht="12.75">
      <c r="B270" s="31"/>
      <c r="C270" s="31"/>
    </row>
    <row r="271" spans="2:3" ht="12.75">
      <c r="B271" s="31"/>
      <c r="C271" s="31"/>
    </row>
    <row r="272" spans="2:3" ht="12.75">
      <c r="B272" s="31"/>
      <c r="C272" s="31"/>
    </row>
    <row r="273" spans="2:3" ht="12.75">
      <c r="B273" s="31"/>
      <c r="C273" s="31"/>
    </row>
    <row r="274" spans="2:3" ht="12.75">
      <c r="B274" s="31"/>
      <c r="C274" s="31"/>
    </row>
    <row r="275" spans="2:3" ht="12.75">
      <c r="B275" s="31"/>
      <c r="C275" s="31"/>
    </row>
    <row r="276" spans="2:3" ht="12.75">
      <c r="B276" s="31"/>
      <c r="C276" s="31"/>
    </row>
    <row r="277" spans="2:3" ht="12.75">
      <c r="B277" s="31"/>
      <c r="C277" s="31"/>
    </row>
    <row r="278" spans="2:3" ht="12.75">
      <c r="B278" s="31"/>
      <c r="C278" s="31"/>
    </row>
  </sheetData>
  <mergeCells count="1">
    <mergeCell ref="B2:C2"/>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E241"/>
  <sheetViews>
    <sheetView workbookViewId="0" topLeftCell="A1">
      <selection activeCell="I25" sqref="I25"/>
    </sheetView>
  </sheetViews>
  <sheetFormatPr defaultColWidth="11.421875" defaultRowHeight="12.75"/>
  <cols>
    <col min="1" max="1" width="4.00390625" style="31" customWidth="1"/>
    <col min="2" max="2" width="28.28125" style="1" customWidth="1"/>
    <col min="3" max="31" width="3.421875" style="3" customWidth="1"/>
    <col min="32" max="16384" width="11.421875" style="31" customWidth="1"/>
  </cols>
  <sheetData>
    <row r="1" spans="2:31" ht="13.5" thickBot="1">
      <c r="B1" s="32"/>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row>
    <row r="2" spans="2:31" ht="12.75">
      <c r="B2" s="105" t="s">
        <v>41</v>
      </c>
      <c r="C2" s="106"/>
      <c r="D2" s="106"/>
      <c r="E2" s="106"/>
      <c r="F2" s="106"/>
      <c r="G2" s="106"/>
      <c r="H2" s="106"/>
      <c r="I2" s="106"/>
      <c r="J2" s="106"/>
      <c r="K2" s="106"/>
      <c r="L2" s="106"/>
      <c r="M2" s="106"/>
      <c r="N2" s="106"/>
      <c r="O2" s="106"/>
      <c r="P2" s="107"/>
      <c r="Q2" s="35"/>
      <c r="R2" s="35"/>
      <c r="S2" s="35"/>
      <c r="T2" s="76"/>
      <c r="U2" s="99" t="s">
        <v>68</v>
      </c>
      <c r="V2" s="99"/>
      <c r="W2" s="99"/>
      <c r="X2" s="99"/>
      <c r="Y2" s="99"/>
      <c r="Z2" s="99"/>
      <c r="AA2" s="99"/>
      <c r="AB2" s="99"/>
      <c r="AC2" s="99"/>
      <c r="AD2" s="99"/>
      <c r="AE2" s="100"/>
    </row>
    <row r="3" spans="2:31" ht="13.5" thickBot="1">
      <c r="B3" s="108"/>
      <c r="C3" s="109"/>
      <c r="D3" s="109"/>
      <c r="E3" s="109"/>
      <c r="F3" s="109"/>
      <c r="G3" s="109"/>
      <c r="H3" s="109"/>
      <c r="I3" s="109"/>
      <c r="J3" s="109"/>
      <c r="K3" s="109"/>
      <c r="L3" s="109"/>
      <c r="M3" s="109"/>
      <c r="N3" s="109"/>
      <c r="O3" s="109"/>
      <c r="P3" s="110"/>
      <c r="Q3" s="35"/>
      <c r="R3" s="35"/>
      <c r="S3" s="35"/>
      <c r="T3" s="63"/>
      <c r="U3" s="101" t="s">
        <v>42</v>
      </c>
      <c r="V3" s="101"/>
      <c r="W3" s="101"/>
      <c r="X3" s="101"/>
      <c r="Y3" s="101"/>
      <c r="Z3" s="101"/>
      <c r="AA3" s="101"/>
      <c r="AB3" s="101"/>
      <c r="AC3" s="101"/>
      <c r="AD3" s="101"/>
      <c r="AE3" s="102"/>
    </row>
    <row r="4" spans="2:31" ht="13.5" thickBot="1">
      <c r="B4" s="32"/>
      <c r="C4" s="35"/>
      <c r="D4" s="35"/>
      <c r="E4" s="35"/>
      <c r="F4" s="35"/>
      <c r="G4" s="35"/>
      <c r="H4" s="35"/>
      <c r="I4" s="35"/>
      <c r="J4" s="35"/>
      <c r="K4" s="35"/>
      <c r="L4" s="35"/>
      <c r="M4" s="35"/>
      <c r="N4" s="35"/>
      <c r="O4" s="35"/>
      <c r="P4" s="35"/>
      <c r="Q4" s="35"/>
      <c r="R4" s="35"/>
      <c r="S4" s="35"/>
      <c r="T4" s="64"/>
      <c r="U4" s="103" t="s">
        <v>43</v>
      </c>
      <c r="V4" s="103"/>
      <c r="W4" s="103"/>
      <c r="X4" s="103"/>
      <c r="Y4" s="103"/>
      <c r="Z4" s="103"/>
      <c r="AA4" s="103"/>
      <c r="AB4" s="103"/>
      <c r="AC4" s="103"/>
      <c r="AD4" s="103"/>
      <c r="AE4" s="104"/>
    </row>
    <row r="5" spans="2:31" ht="10.5" customHeight="1">
      <c r="B5" s="32"/>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2:31" ht="12.75" hidden="1">
      <c r="B6" s="32"/>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row>
    <row r="7" spans="2:31" ht="13.5" thickBot="1">
      <c r="B7" s="32"/>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row>
    <row r="8" spans="2:31" ht="13.5" thickBot="1">
      <c r="B8" s="5" t="s">
        <v>1</v>
      </c>
      <c r="C8" s="29">
        <v>1</v>
      </c>
      <c r="D8" s="29">
        <v>2</v>
      </c>
      <c r="E8" s="29">
        <v>3</v>
      </c>
      <c r="F8" s="29">
        <v>4</v>
      </c>
      <c r="G8" s="29">
        <v>5</v>
      </c>
      <c r="H8" s="29">
        <v>6</v>
      </c>
      <c r="I8" s="29">
        <v>7</v>
      </c>
      <c r="J8" s="29">
        <v>8</v>
      </c>
      <c r="K8" s="29">
        <v>9</v>
      </c>
      <c r="L8" s="29">
        <v>10</v>
      </c>
      <c r="M8" s="29">
        <v>11</v>
      </c>
      <c r="N8" s="29">
        <v>12</v>
      </c>
      <c r="O8" s="29">
        <v>13</v>
      </c>
      <c r="P8" s="29">
        <v>14</v>
      </c>
      <c r="Q8" s="29">
        <v>15</v>
      </c>
      <c r="R8" s="29">
        <v>16</v>
      </c>
      <c r="S8" s="29">
        <v>17</v>
      </c>
      <c r="T8" s="29">
        <v>18</v>
      </c>
      <c r="U8" s="29">
        <v>19</v>
      </c>
      <c r="V8" s="29">
        <v>20</v>
      </c>
      <c r="W8" s="29">
        <v>21</v>
      </c>
      <c r="X8" s="29">
        <v>22</v>
      </c>
      <c r="Y8" s="29">
        <v>23</v>
      </c>
      <c r="Z8" s="29">
        <v>24</v>
      </c>
      <c r="AA8" s="29">
        <v>25</v>
      </c>
      <c r="AB8" s="29">
        <v>26</v>
      </c>
      <c r="AC8" s="29">
        <v>27</v>
      </c>
      <c r="AD8" s="29">
        <v>28</v>
      </c>
      <c r="AE8" s="30">
        <v>29</v>
      </c>
    </row>
    <row r="9" spans="2:31" ht="12.75">
      <c r="B9" s="14">
        <f>IF(ISBLANK('Liste d''élèves'!C7),"",('Liste d''élèves'!C7))</f>
      </c>
      <c r="C9" s="6"/>
      <c r="D9" s="7"/>
      <c r="E9" s="7"/>
      <c r="F9" s="7"/>
      <c r="G9" s="7"/>
      <c r="H9" s="7"/>
      <c r="I9" s="7"/>
      <c r="J9" s="7"/>
      <c r="K9" s="7"/>
      <c r="L9" s="7"/>
      <c r="M9" s="7"/>
      <c r="N9" s="7"/>
      <c r="O9" s="7"/>
      <c r="P9" s="7"/>
      <c r="Q9" s="7"/>
      <c r="R9" s="7"/>
      <c r="S9" s="7"/>
      <c r="T9" s="7"/>
      <c r="U9" s="7"/>
      <c r="V9" s="7"/>
      <c r="W9" s="7"/>
      <c r="X9" s="7"/>
      <c r="Y9" s="7"/>
      <c r="Z9" s="7"/>
      <c r="AA9" s="7"/>
      <c r="AB9" s="7"/>
      <c r="AC9" s="7"/>
      <c r="AD9" s="7"/>
      <c r="AE9" s="8"/>
    </row>
    <row r="10" spans="2:31" ht="12.75">
      <c r="B10" s="15">
        <f>IF(ISBLANK('Liste d''élèves'!C8),"",('Liste d''élèves'!C8))</f>
      </c>
      <c r="C10" s="9"/>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10"/>
    </row>
    <row r="11" spans="2:31" ht="12.75">
      <c r="B11" s="15">
        <f>IF(ISBLANK('Liste d''élèves'!C9),"",('Liste d''élèves'!C9))</f>
      </c>
      <c r="C11" s="9"/>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10"/>
    </row>
    <row r="12" spans="2:31" ht="12.75">
      <c r="B12" s="15">
        <f>IF(ISBLANK('Liste d''élèves'!C10),"",('Liste d''élèves'!C10))</f>
      </c>
      <c r="C12" s="9"/>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10"/>
    </row>
    <row r="13" spans="2:31" ht="12.75">
      <c r="B13" s="15">
        <f>IF(ISBLANK('Liste d''élèves'!C11),"",('Liste d''élèves'!C11))</f>
      </c>
      <c r="C13" s="9"/>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10"/>
    </row>
    <row r="14" spans="2:31" ht="12.75">
      <c r="B14" s="15">
        <f>IF(ISBLANK('Liste d''élèves'!C12),"",('Liste d''élèves'!C12))</f>
      </c>
      <c r="C14" s="9"/>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10"/>
    </row>
    <row r="15" spans="2:31" ht="12.75">
      <c r="B15" s="15">
        <f>IF(ISBLANK('Liste d''élèves'!C13),"",('Liste d''élèves'!C13))</f>
      </c>
      <c r="C15" s="9"/>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10"/>
    </row>
    <row r="16" spans="2:31" ht="12.75">
      <c r="B16" s="15">
        <f>IF(ISBLANK('Liste d''élèves'!C14),"",('Liste d''élèves'!C14))</f>
      </c>
      <c r="C16" s="9"/>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10"/>
    </row>
    <row r="17" spans="2:31" ht="12.75">
      <c r="B17" s="15">
        <f>IF(ISBLANK('Liste d''élèves'!C15),"",('Liste d''élèves'!C15))</f>
      </c>
      <c r="C17" s="9"/>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10"/>
    </row>
    <row r="18" spans="2:31" ht="12.75">
      <c r="B18" s="15">
        <f>IF(ISBLANK('Liste d''élèves'!C16),"",('Liste d''élèves'!C16))</f>
      </c>
      <c r="C18" s="9"/>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10"/>
    </row>
    <row r="19" spans="2:31" ht="12.75">
      <c r="B19" s="15">
        <f>IF(ISBLANK('Liste d''élèves'!C17),"",('Liste d''élèves'!C17))</f>
      </c>
      <c r="C19" s="9"/>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10"/>
    </row>
    <row r="20" spans="2:31" ht="12.75">
      <c r="B20" s="15">
        <f>IF(ISBLANK('Liste d''élèves'!C18),"",('Liste d''élèves'!C18))</f>
      </c>
      <c r="C20" s="9"/>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10"/>
    </row>
    <row r="21" spans="2:31" ht="12.75">
      <c r="B21" s="15">
        <f>IF(ISBLANK('Liste d''élèves'!C19),"",('Liste d''élèves'!C19))</f>
      </c>
      <c r="C21" s="9"/>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10"/>
    </row>
    <row r="22" spans="2:31" ht="12.75">
      <c r="B22" s="15">
        <f>IF(ISBLANK('Liste d''élèves'!C20),"",('Liste d''élèves'!C20))</f>
      </c>
      <c r="C22" s="9"/>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10"/>
    </row>
    <row r="23" spans="2:31" ht="12.75">
      <c r="B23" s="15">
        <f>IF(ISBLANK('Liste d''élèves'!C21),"",('Liste d''élèves'!C21))</f>
      </c>
      <c r="C23" s="9"/>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10"/>
    </row>
    <row r="24" spans="2:31" ht="12.75">
      <c r="B24" s="15">
        <f>IF(ISBLANK('Liste d''élèves'!C22),"",('Liste d''élèves'!C22))</f>
      </c>
      <c r="C24" s="9"/>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10"/>
    </row>
    <row r="25" spans="2:31" ht="12.75">
      <c r="B25" s="15" t="str">
        <f>IF(ISBLANK('Liste d''élèves'!C23),"",('Liste d''élèves'!C23))</f>
        <v>sss</v>
      </c>
      <c r="C25" s="9"/>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10"/>
    </row>
    <row r="26" spans="2:31" ht="12.75">
      <c r="B26" s="15" t="str">
        <f>IF(ISBLANK('Liste d''élèves'!C24),"",('Liste d''élèves'!C24))</f>
        <v>ddd</v>
      </c>
      <c r="C26" s="9"/>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10"/>
    </row>
    <row r="27" spans="2:31" ht="12.75">
      <c r="B27" s="15" t="str">
        <f>IF(ISBLANK('Liste d''élèves'!C25),"",('Liste d''élèves'!C25))</f>
        <v>fff</v>
      </c>
      <c r="C27" s="9"/>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10"/>
    </row>
    <row r="28" spans="2:31" ht="12.75">
      <c r="B28" s="15">
        <f>IF(ISBLANK('Liste d''élèves'!C26),"",('Liste d''élèves'!C26))</f>
      </c>
      <c r="C28" s="9"/>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10"/>
    </row>
    <row r="29" spans="2:31" ht="12.75">
      <c r="B29" s="15">
        <f>IF(ISBLANK('Liste d''élèves'!C27),"",('Liste d''élèves'!C27))</f>
      </c>
      <c r="C29" s="9"/>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10"/>
    </row>
    <row r="30" spans="2:31" ht="12.75">
      <c r="B30" s="15">
        <f>IF(ISBLANK('Liste d''élèves'!C28),"",('Liste d''élèves'!C28))</f>
      </c>
      <c r="C30" s="9"/>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10"/>
    </row>
    <row r="31" spans="2:31" ht="12.75">
      <c r="B31" s="15">
        <f>IF(ISBLANK('Liste d''élèves'!C29),"",('Liste d''élèves'!C29))</f>
      </c>
      <c r="C31" s="9"/>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10"/>
    </row>
    <row r="32" spans="2:31" ht="12.75">
      <c r="B32" s="15">
        <f>IF(ISBLANK('Liste d''élèves'!C30),"",('Liste d''élèves'!C30))</f>
      </c>
      <c r="C32" s="9"/>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10"/>
    </row>
    <row r="33" spans="2:31" ht="12.75">
      <c r="B33" s="15">
        <f>IF(ISBLANK('Liste d''élèves'!C31),"",('Liste d''élèves'!C31))</f>
      </c>
      <c r="C33" s="9"/>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10"/>
    </row>
    <row r="34" spans="2:31" ht="12.75">
      <c r="B34" s="15">
        <f>IF(ISBLANK('Liste d''élèves'!C32),"",('Liste d''élèves'!C32))</f>
      </c>
      <c r="C34" s="9"/>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10"/>
    </row>
    <row r="35" spans="2:31" ht="12.75">
      <c r="B35" s="15">
        <f>IF(ISBLANK('Liste d''élèves'!C33),"",('Liste d''élèves'!C33))</f>
      </c>
      <c r="C35" s="9"/>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10"/>
    </row>
    <row r="36" spans="2:31" ht="12.75">
      <c r="B36" s="15">
        <f>IF(ISBLANK('Liste d''élèves'!C34),"",('Liste d''élèves'!C34))</f>
      </c>
      <c r="C36" s="9"/>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10"/>
    </row>
    <row r="37" spans="2:31" ht="12.75">
      <c r="B37" s="15">
        <f>IF(ISBLANK('Liste d''élèves'!C35),"",('Liste d''élèves'!C35))</f>
      </c>
      <c r="C37" s="9"/>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10"/>
    </row>
    <row r="38" spans="2:31" ht="12.75">
      <c r="B38" s="15">
        <f>IF(ISBLANK('Liste d''élèves'!C36),"",('Liste d''élèves'!C36))</f>
      </c>
      <c r="C38" s="9"/>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10"/>
    </row>
    <row r="39" spans="2:31" ht="12.75">
      <c r="B39" s="15">
        <f>IF(ISBLANK('Liste d''élèves'!C37),"",('Liste d''élèves'!C37))</f>
      </c>
      <c r="C39" s="9"/>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10"/>
    </row>
    <row r="40" spans="2:31" ht="12.75">
      <c r="B40" s="15">
        <f>IF(ISBLANK('Liste d''élèves'!C38),"",('Liste d''élèves'!C38))</f>
      </c>
      <c r="C40" s="9"/>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10"/>
    </row>
    <row r="41" spans="2:31" ht="12.75">
      <c r="B41" s="15">
        <f>IF(ISBLANK('Liste d''élèves'!C39),"",('Liste d''élèves'!C39))</f>
      </c>
      <c r="C41" s="9"/>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10"/>
    </row>
    <row r="42" spans="2:31" ht="12.75">
      <c r="B42" s="15">
        <f>IF(ISBLANK('Liste d''élèves'!C40),"",('Liste d''élèves'!C40))</f>
      </c>
      <c r="C42" s="9"/>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10"/>
    </row>
    <row r="43" spans="2:31" ht="12.75">
      <c r="B43" s="15">
        <f>IF(ISBLANK('Liste d''élèves'!C41),"",('Liste d''élèves'!C41))</f>
      </c>
      <c r="C43" s="9"/>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10"/>
    </row>
    <row r="44" spans="2:31" ht="12.75">
      <c r="B44" s="15">
        <f>IF(ISBLANK('Liste d''élèves'!C42),"",('Liste d''élèves'!C42))</f>
      </c>
      <c r="C44" s="9"/>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10"/>
    </row>
    <row r="45" spans="2:31" ht="12.75">
      <c r="B45" s="15">
        <f>IF(ISBLANK('Liste d''élèves'!C43),"",('Liste d''élèves'!C43))</f>
      </c>
      <c r="C45" s="9"/>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10"/>
    </row>
    <row r="46" spans="2:31" ht="12.75">
      <c r="B46" s="15">
        <f>IF(ISBLANK('Liste d''élèves'!C44),"",('Liste d''élèves'!C44))</f>
      </c>
      <c r="C46" s="9"/>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10"/>
    </row>
    <row r="47" spans="2:31" ht="12.75">
      <c r="B47" s="15">
        <f>IF(ISBLANK('Liste d''élèves'!C45),"",('Liste d''élèves'!C45))</f>
      </c>
      <c r="C47" s="9"/>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10"/>
    </row>
    <row r="48" spans="2:31" ht="12.75">
      <c r="B48" s="15">
        <f>IF(ISBLANK('Liste d''élèves'!C46),"",('Liste d''élèves'!C46))</f>
      </c>
      <c r="C48" s="9"/>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10"/>
    </row>
    <row r="49" spans="2:31" ht="12.75">
      <c r="B49" s="15">
        <f>IF(ISBLANK('Liste d''élèves'!C47),"",('Liste d''élèves'!C47))</f>
      </c>
      <c r="C49" s="9"/>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10"/>
    </row>
    <row r="50" spans="2:31" ht="12.75">
      <c r="B50" s="15">
        <f>IF(ISBLANK('Liste d''élèves'!C48),"",('Liste d''élèves'!C48))</f>
      </c>
      <c r="C50" s="9"/>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10"/>
    </row>
    <row r="51" spans="2:31" ht="12.75">
      <c r="B51" s="15">
        <f>IF(ISBLANK('Liste d''élèves'!C49),"",('Liste d''élèves'!C49))</f>
      </c>
      <c r="C51" s="9"/>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10"/>
    </row>
    <row r="52" spans="2:31" ht="12.75">
      <c r="B52" s="15">
        <f>IF(ISBLANK('Liste d''élèves'!C50),"",('Liste d''élèves'!C50))</f>
      </c>
      <c r="C52" s="9"/>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10"/>
    </row>
    <row r="53" spans="2:31" ht="12.75">
      <c r="B53" s="15">
        <f>IF(ISBLANK('Liste d''élèves'!C51),"",('Liste d''élèves'!C51))</f>
      </c>
      <c r="C53" s="9"/>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10"/>
    </row>
    <row r="54" spans="2:31" ht="12.75">
      <c r="B54" s="15">
        <f>IF(ISBLANK('Liste d''élèves'!C52),"",('Liste d''élèves'!C52))</f>
      </c>
      <c r="C54" s="9"/>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10"/>
    </row>
    <row r="55" spans="2:31" ht="12.75">
      <c r="B55" s="15">
        <f>IF(ISBLANK('Liste d''élèves'!C53),"",('Liste d''élèves'!C53))</f>
      </c>
      <c r="C55" s="9"/>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10"/>
    </row>
    <row r="56" spans="2:31" ht="12.75">
      <c r="B56" s="15">
        <f>IF(ISBLANK('Liste d''élèves'!C54),"",('Liste d''élèves'!C54))</f>
      </c>
      <c r="C56" s="9"/>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10"/>
    </row>
    <row r="57" spans="2:31" ht="12.75">
      <c r="B57" s="15">
        <f>IF(ISBLANK('Liste d''élèves'!C55),"",('Liste d''élèves'!C55))</f>
      </c>
      <c r="C57" s="9"/>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10"/>
    </row>
    <row r="58" spans="2:31" ht="12.75">
      <c r="B58" s="15">
        <f>IF(ISBLANK('Liste d''élèves'!C56),"",('Liste d''élèves'!C56))</f>
      </c>
      <c r="C58" s="9"/>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10"/>
    </row>
    <row r="59" spans="2:31" ht="12.75">
      <c r="B59" s="15">
        <f>IF(ISBLANK('Liste d''élèves'!C57),"",('Liste d''élèves'!C57))</f>
      </c>
      <c r="C59" s="9"/>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10"/>
    </row>
    <row r="60" spans="2:31" ht="12.75">
      <c r="B60" s="15">
        <f>IF(ISBLANK('Liste d''élèves'!C58),"",('Liste d''élèves'!C58))</f>
      </c>
      <c r="C60" s="9"/>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10"/>
    </row>
    <row r="61" spans="2:31" ht="12.75">
      <c r="B61" s="15">
        <f>IF(ISBLANK('Liste d''élèves'!C59),"",('Liste d''élèves'!C59))</f>
      </c>
      <c r="C61" s="9"/>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10"/>
    </row>
    <row r="62" spans="2:31" ht="12.75">
      <c r="B62" s="15">
        <f>IF(ISBLANK('Liste d''élèves'!C60),"",('Liste d''élèves'!C60))</f>
      </c>
      <c r="C62" s="9"/>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10"/>
    </row>
    <row r="63" spans="2:31" ht="12.75">
      <c r="B63" s="15">
        <f>IF(ISBLANK('Liste d''élèves'!C61),"",('Liste d''élèves'!C61))</f>
      </c>
      <c r="C63" s="9"/>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10"/>
    </row>
    <row r="64" spans="2:31" ht="12.75">
      <c r="B64" s="15">
        <f>IF(ISBLANK('Liste d''élèves'!C62),"",('Liste d''élèves'!C62))</f>
      </c>
      <c r="C64" s="9"/>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10"/>
    </row>
    <row r="65" spans="2:31" ht="12.75">
      <c r="B65" s="15">
        <f>IF(ISBLANK('Liste d''élèves'!C63),"",('Liste d''élèves'!C63))</f>
      </c>
      <c r="C65" s="9"/>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10"/>
    </row>
    <row r="66" spans="2:31" ht="12.75">
      <c r="B66" s="15">
        <f>IF(ISBLANK('Liste d''élèves'!C64),"",('Liste d''élèves'!C64))</f>
      </c>
      <c r="C66" s="9"/>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10"/>
    </row>
    <row r="67" spans="2:31" ht="12.75">
      <c r="B67" s="15">
        <f>IF(ISBLANK('Liste d''élèves'!C65),"",('Liste d''élèves'!C65))</f>
      </c>
      <c r="C67" s="9"/>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10"/>
    </row>
    <row r="68" spans="2:31" ht="12.75">
      <c r="B68" s="15">
        <f>IF(ISBLANK('Liste d''élèves'!C66),"",('Liste d''élèves'!C66))</f>
      </c>
      <c r="C68" s="9"/>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10"/>
    </row>
    <row r="69" spans="2:31" ht="12.75">
      <c r="B69" s="15">
        <f>IF(ISBLANK('Liste d''élèves'!C67),"",('Liste d''élèves'!C67))</f>
      </c>
      <c r="C69" s="9"/>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10"/>
    </row>
    <row r="70" spans="2:31" ht="12.75">
      <c r="B70" s="15">
        <f>IF(ISBLANK('Liste d''élèves'!C68),"",('Liste d''élèves'!C68))</f>
      </c>
      <c r="C70" s="9"/>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10"/>
    </row>
    <row r="71" spans="2:31" ht="12.75">
      <c r="B71" s="15">
        <f>IF(ISBLANK('Liste d''élèves'!C69),"",('Liste d''élèves'!C69))</f>
      </c>
      <c r="C71" s="9"/>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10"/>
    </row>
    <row r="72" spans="2:31" ht="12.75">
      <c r="B72" s="15">
        <f>IF(ISBLANK('Liste d''élèves'!C70),"",('Liste d''élèves'!C70))</f>
      </c>
      <c r="C72" s="9"/>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10"/>
    </row>
    <row r="73" spans="2:31" ht="12.75">
      <c r="B73" s="15">
        <f>IF(ISBLANK('Liste d''élèves'!C71),"",('Liste d''élèves'!C71))</f>
      </c>
      <c r="C73" s="9"/>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10"/>
    </row>
    <row r="74" spans="2:31" ht="12.75">
      <c r="B74" s="15">
        <f>IF(ISBLANK('Liste d''élèves'!C72),"",('Liste d''élèves'!C72))</f>
      </c>
      <c r="C74" s="9"/>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10"/>
    </row>
    <row r="75" spans="2:31" ht="12.75">
      <c r="B75" s="15">
        <f>IF(ISBLANK('Liste d''élèves'!C73),"",('Liste d''élèves'!C73))</f>
      </c>
      <c r="C75" s="9"/>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10"/>
    </row>
    <row r="76" spans="2:31" ht="12.75">
      <c r="B76" s="15">
        <f>IF(ISBLANK('Liste d''élèves'!C74),"",('Liste d''élèves'!C74))</f>
      </c>
      <c r="C76" s="9"/>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10"/>
    </row>
    <row r="77" spans="2:31" ht="12.75">
      <c r="B77" s="15">
        <f>IF(ISBLANK('Liste d''élèves'!C75),"",('Liste d''élèves'!C75))</f>
      </c>
      <c r="C77" s="9"/>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10"/>
    </row>
    <row r="78" spans="2:31" ht="12.75">
      <c r="B78" s="15">
        <f>IF(ISBLANK('Liste d''élèves'!C76),"",('Liste d''élèves'!C76))</f>
      </c>
      <c r="C78" s="9"/>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10"/>
    </row>
    <row r="79" spans="2:31" ht="12.75">
      <c r="B79" s="15">
        <f>IF(ISBLANK('Liste d''élèves'!C77),"",('Liste d''élèves'!C77))</f>
      </c>
      <c r="C79" s="9"/>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10"/>
    </row>
    <row r="80" spans="2:31" ht="12.75">
      <c r="B80" s="15">
        <f>IF(ISBLANK('Liste d''élèves'!C78),"",('Liste d''élèves'!C78))</f>
      </c>
      <c r="C80" s="9"/>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10"/>
    </row>
    <row r="81" spans="2:31" ht="12.75">
      <c r="B81" s="15">
        <f>IF(ISBLANK('Liste d''élèves'!C79),"",('Liste d''élèves'!C79))</f>
      </c>
      <c r="C81" s="9"/>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10"/>
    </row>
    <row r="82" spans="2:31" ht="12.75">
      <c r="B82" s="15">
        <f>IF(ISBLANK('Liste d''élèves'!C80),"",('Liste d''élèves'!C80))</f>
      </c>
      <c r="C82" s="9"/>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10"/>
    </row>
    <row r="83" spans="2:31" ht="12.75">
      <c r="B83" s="15">
        <f>IF(ISBLANK('Liste d''élèves'!C81),"",('Liste d''élèves'!C81))</f>
      </c>
      <c r="C83" s="9"/>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10"/>
    </row>
    <row r="84" spans="2:31" ht="12.75">
      <c r="B84" s="15">
        <f>IF(ISBLANK('Liste d''élèves'!C82),"",('Liste d''élèves'!C82))</f>
      </c>
      <c r="C84" s="9"/>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10"/>
    </row>
    <row r="85" spans="2:31" ht="12.75">
      <c r="B85" s="15">
        <f>IF(ISBLANK('Liste d''élèves'!C83),"",('Liste d''élèves'!C83))</f>
      </c>
      <c r="C85" s="9"/>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10"/>
    </row>
    <row r="86" spans="2:31" ht="12.75">
      <c r="B86" s="15">
        <f>IF(ISBLANK('Liste d''élèves'!C84),"",('Liste d''élèves'!C84))</f>
      </c>
      <c r="C86" s="9"/>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10"/>
    </row>
    <row r="87" spans="2:31" ht="12.75">
      <c r="B87" s="15">
        <f>IF(ISBLANK('Liste d''élèves'!C85),"",('Liste d''élèves'!C85))</f>
      </c>
      <c r="C87" s="9"/>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10"/>
    </row>
    <row r="88" spans="2:31" ht="12.75">
      <c r="B88" s="15">
        <f>IF(ISBLANK('Liste d''élèves'!C86),"",('Liste d''élèves'!C86))</f>
      </c>
      <c r="C88" s="9"/>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10"/>
    </row>
    <row r="89" spans="2:31" ht="12.75">
      <c r="B89" s="15">
        <f>IF(ISBLANK('Liste d''élèves'!C87),"",('Liste d''élèves'!C87))</f>
      </c>
      <c r="C89" s="9"/>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10"/>
    </row>
    <row r="90" spans="2:31" ht="12.75">
      <c r="B90" s="15">
        <f>IF(ISBLANK('Liste d''élèves'!C88),"",('Liste d''élèves'!C88))</f>
      </c>
      <c r="C90" s="9"/>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10"/>
    </row>
    <row r="91" spans="2:31" ht="12.75">
      <c r="B91" s="15">
        <f>IF(ISBLANK('Liste d''élèves'!C89),"",('Liste d''élèves'!C89))</f>
      </c>
      <c r="C91" s="9"/>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10"/>
    </row>
    <row r="92" spans="2:31" ht="12.75">
      <c r="B92" s="15">
        <f>IF(ISBLANK('Liste d''élèves'!C90),"",('Liste d''élèves'!C90))</f>
      </c>
      <c r="C92" s="9"/>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10"/>
    </row>
    <row r="93" spans="2:31" ht="12.75">
      <c r="B93" s="15">
        <f>IF(ISBLANK('Liste d''élèves'!C91),"",('Liste d''élèves'!C91))</f>
      </c>
      <c r="C93" s="9"/>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10"/>
    </row>
    <row r="94" spans="2:31" ht="12.75">
      <c r="B94" s="15">
        <f>IF(ISBLANK('Liste d''élèves'!C92),"",('Liste d''élèves'!C92))</f>
      </c>
      <c r="C94" s="9"/>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10"/>
    </row>
    <row r="95" spans="2:31" ht="12.75">
      <c r="B95" s="15">
        <f>IF(ISBLANK('Liste d''élèves'!C93),"",('Liste d''élèves'!C93))</f>
      </c>
      <c r="C95" s="9"/>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10"/>
    </row>
    <row r="96" spans="2:31" ht="12.75">
      <c r="B96" s="15">
        <f>IF(ISBLANK('Liste d''élèves'!C94),"",('Liste d''élèves'!C94))</f>
      </c>
      <c r="C96" s="9"/>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10"/>
    </row>
    <row r="97" spans="2:31" ht="12.75">
      <c r="B97" s="15">
        <f>IF(ISBLANK('Liste d''élèves'!C95),"",('Liste d''élèves'!C95))</f>
      </c>
      <c r="C97" s="9"/>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10"/>
    </row>
    <row r="98" spans="2:31" ht="12.75">
      <c r="B98" s="15">
        <f>IF(ISBLANK('Liste d''élèves'!C96),"",('Liste d''élèves'!C96))</f>
      </c>
      <c r="C98" s="9"/>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10"/>
    </row>
    <row r="99" spans="2:31" ht="12.75">
      <c r="B99" s="15">
        <f>IF(ISBLANK('Liste d''élèves'!C97),"",('Liste d''élèves'!C97))</f>
      </c>
      <c r="C99" s="9"/>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10"/>
    </row>
    <row r="100" spans="2:31" ht="12.75">
      <c r="B100" s="15">
        <f>IF(ISBLANK('Liste d''élèves'!C98),"",('Liste d''élèves'!C98))</f>
      </c>
      <c r="C100" s="9"/>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10"/>
    </row>
    <row r="101" spans="2:31" ht="12.75">
      <c r="B101" s="15">
        <f>IF(ISBLANK('Liste d''élèves'!C99),"",('Liste d''élèves'!C99))</f>
      </c>
      <c r="C101" s="9"/>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10"/>
    </row>
    <row r="102" spans="2:31" ht="12.75">
      <c r="B102" s="15">
        <f>IF(ISBLANK('Liste d''élèves'!C100),"",('Liste d''élèves'!C100))</f>
      </c>
      <c r="C102" s="9"/>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10"/>
    </row>
    <row r="103" spans="2:31" ht="12.75">
      <c r="B103" s="15">
        <f>IF(ISBLANK('Liste d''élèves'!C101),"",('Liste d''élèves'!C101))</f>
      </c>
      <c r="C103" s="9"/>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10"/>
    </row>
    <row r="104" spans="2:31" ht="12.75">
      <c r="B104" s="15">
        <f>IF(ISBLANK('Liste d''élèves'!C102),"",('Liste d''élèves'!C102))</f>
      </c>
      <c r="C104" s="9"/>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10"/>
    </row>
    <row r="105" spans="2:31" ht="12.75">
      <c r="B105" s="15">
        <f>IF(ISBLANK('Liste d''élèves'!C103),"",('Liste d''élèves'!C103))</f>
      </c>
      <c r="C105" s="9"/>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10"/>
    </row>
    <row r="106" spans="2:31" ht="12.75">
      <c r="B106" s="15">
        <f>IF(ISBLANK('Liste d''élèves'!C104),"",('Liste d''élèves'!C104))</f>
      </c>
      <c r="C106" s="9"/>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10"/>
    </row>
    <row r="107" spans="2:31" ht="12.75">
      <c r="B107" s="15">
        <f>IF(ISBLANK('Liste d''élèves'!C105),"",('Liste d''élèves'!C105))</f>
      </c>
      <c r="C107" s="9"/>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10"/>
    </row>
    <row r="108" spans="2:31" ht="12.75">
      <c r="B108" s="15">
        <f>IF(ISBLANK('Liste d''élèves'!C106),"",('Liste d''élèves'!C106))</f>
      </c>
      <c r="C108" s="9"/>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10"/>
    </row>
    <row r="109" spans="2:31" ht="12.75">
      <c r="B109" s="15">
        <f>IF(ISBLANK('Liste d''élèves'!C107),"",('Liste d''élèves'!C107))</f>
      </c>
      <c r="C109" s="9"/>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10"/>
    </row>
    <row r="110" spans="2:31" ht="12.75">
      <c r="B110" s="15">
        <f>IF(ISBLANK('Liste d''élèves'!C108),"",('Liste d''élèves'!C108))</f>
      </c>
      <c r="C110" s="9"/>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10"/>
    </row>
    <row r="111" spans="2:31" ht="12.75">
      <c r="B111" s="15">
        <f>IF(ISBLANK('Liste d''élèves'!C109),"",('Liste d''élèves'!C109))</f>
      </c>
      <c r="C111" s="9"/>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10"/>
    </row>
    <row r="112" spans="2:31" ht="12.75">
      <c r="B112" s="15">
        <f>IF(ISBLANK('Liste d''élèves'!C110),"",('Liste d''élèves'!C110))</f>
      </c>
      <c r="C112" s="9"/>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10"/>
    </row>
    <row r="113" spans="2:31" ht="12.75">
      <c r="B113" s="15">
        <f>IF(ISBLANK('Liste d''élèves'!C111),"",('Liste d''élèves'!C111))</f>
      </c>
      <c r="C113" s="9"/>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10"/>
    </row>
    <row r="114" spans="2:31" ht="12.75">
      <c r="B114" s="15">
        <f>IF(ISBLANK('Liste d''élèves'!C112),"",('Liste d''élèves'!C112))</f>
      </c>
      <c r="C114" s="9"/>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10"/>
    </row>
    <row r="115" spans="2:31" ht="12.75">
      <c r="B115" s="15">
        <f>IF(ISBLANK('Liste d''élèves'!C113),"",('Liste d''élèves'!C113))</f>
      </c>
      <c r="C115" s="9"/>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10"/>
    </row>
    <row r="116" spans="2:31" ht="12.75">
      <c r="B116" s="15">
        <f>IF(ISBLANK('Liste d''élèves'!C114),"",('Liste d''élèves'!C114))</f>
      </c>
      <c r="C116" s="9"/>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10"/>
    </row>
    <row r="117" spans="2:31" ht="12.75">
      <c r="B117" s="15">
        <f>IF(ISBLANK('Liste d''élèves'!C115),"",('Liste d''élèves'!C115))</f>
      </c>
      <c r="C117" s="9"/>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10"/>
    </row>
    <row r="118" spans="2:31" ht="12.75">
      <c r="B118" s="15">
        <f>IF(ISBLANK('Liste d''élèves'!C116),"",('Liste d''élèves'!C116))</f>
      </c>
      <c r="C118" s="9"/>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10"/>
    </row>
    <row r="119" spans="2:31" ht="12.75">
      <c r="B119" s="15">
        <f>IF(ISBLANK('Liste d''élèves'!C117),"",('Liste d''élèves'!C117))</f>
      </c>
      <c r="C119" s="9"/>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10"/>
    </row>
    <row r="120" spans="2:31" ht="12.75">
      <c r="B120" s="15">
        <f>IF(ISBLANK('Liste d''élèves'!C118),"",('Liste d''élèves'!C118))</f>
      </c>
      <c r="C120" s="9"/>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10"/>
    </row>
    <row r="121" spans="2:31" ht="12.75">
      <c r="B121" s="15">
        <f>IF(ISBLANK('Liste d''élèves'!C119),"",('Liste d''élèves'!C119))</f>
      </c>
      <c r="C121" s="9"/>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10"/>
    </row>
    <row r="122" spans="2:31" ht="12.75">
      <c r="B122" s="15">
        <f>IF(ISBLANK('Liste d''élèves'!C120),"",('Liste d''élèves'!C120))</f>
      </c>
      <c r="C122" s="9"/>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10"/>
    </row>
    <row r="123" spans="2:31" ht="12.75">
      <c r="B123" s="15">
        <f>IF(ISBLANK('Liste d''élèves'!C121),"",('Liste d''élèves'!C121))</f>
      </c>
      <c r="C123" s="9"/>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10"/>
    </row>
    <row r="124" spans="2:31" ht="12.75">
      <c r="B124" s="15">
        <f>IF(ISBLANK('Liste d''élèves'!C122),"",('Liste d''élèves'!C122))</f>
      </c>
      <c r="C124" s="9"/>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10"/>
    </row>
    <row r="125" spans="2:31" ht="12.75">
      <c r="B125" s="15">
        <f>IF(ISBLANK('Liste d''élèves'!C123),"",('Liste d''élèves'!C123))</f>
      </c>
      <c r="C125" s="9"/>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10"/>
    </row>
    <row r="126" spans="2:31" ht="12.75">
      <c r="B126" s="15">
        <f>IF(ISBLANK('Liste d''élèves'!C124),"",('Liste d''élèves'!C124))</f>
      </c>
      <c r="C126" s="9"/>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10"/>
    </row>
    <row r="127" spans="2:31" ht="12.75">
      <c r="B127" s="15">
        <f>IF(ISBLANK('Liste d''élèves'!C125),"",('Liste d''élèves'!C125))</f>
      </c>
      <c r="C127" s="9"/>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10"/>
    </row>
    <row r="128" spans="2:31" ht="12.75">
      <c r="B128" s="15">
        <f>IF(ISBLANK('Liste d''élèves'!C126),"",('Liste d''élèves'!C126))</f>
      </c>
      <c r="C128" s="9"/>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10"/>
    </row>
    <row r="129" spans="2:31" ht="12.75">
      <c r="B129" s="15">
        <f>IF(ISBLANK('Liste d''élèves'!C127),"",('Liste d''élèves'!C127))</f>
      </c>
      <c r="C129" s="9"/>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10"/>
    </row>
    <row r="130" spans="2:31" ht="12.75">
      <c r="B130" s="15">
        <f>IF(ISBLANK('Liste d''élèves'!C128),"",('Liste d''élèves'!C128))</f>
      </c>
      <c r="C130" s="9"/>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10"/>
    </row>
    <row r="131" spans="2:31" ht="12.75">
      <c r="B131" s="15">
        <f>IF(ISBLANK('Liste d''élèves'!C129),"",('Liste d''élèves'!C129))</f>
      </c>
      <c r="C131" s="9"/>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10"/>
    </row>
    <row r="132" spans="2:31" ht="12.75">
      <c r="B132" s="15">
        <f>IF(ISBLANK('Liste d''élèves'!C130),"",('Liste d''élèves'!C130))</f>
      </c>
      <c r="C132" s="9"/>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10"/>
    </row>
    <row r="133" spans="2:31" ht="12.75">
      <c r="B133" s="15">
        <f>IF(ISBLANK('Liste d''élèves'!C131),"",('Liste d''élèves'!C131))</f>
      </c>
      <c r="C133" s="9"/>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10"/>
    </row>
    <row r="134" spans="2:31" ht="12.75">
      <c r="B134" s="15">
        <f>IF(ISBLANK('Liste d''élèves'!C132),"",('Liste d''élèves'!C132))</f>
      </c>
      <c r="C134" s="9"/>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10"/>
    </row>
    <row r="135" spans="2:31" ht="12.75">
      <c r="B135" s="15">
        <f>IF(ISBLANK('Liste d''élèves'!C133),"",('Liste d''élèves'!C133))</f>
      </c>
      <c r="C135" s="9"/>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10"/>
    </row>
    <row r="136" spans="2:31" ht="12.75">
      <c r="B136" s="15">
        <f>IF(ISBLANK('Liste d''élèves'!C134),"",('Liste d''élèves'!C134))</f>
      </c>
      <c r="C136" s="9"/>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10"/>
    </row>
    <row r="137" spans="2:31" ht="12.75">
      <c r="B137" s="15">
        <f>IF(ISBLANK('Liste d''élèves'!C135),"",('Liste d''élèves'!C135))</f>
      </c>
      <c r="C137" s="9"/>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10"/>
    </row>
    <row r="138" spans="2:31" ht="12.75">
      <c r="B138" s="15">
        <f>IF(ISBLANK('Liste d''élèves'!C136),"",('Liste d''élèves'!C136))</f>
      </c>
      <c r="C138" s="9"/>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10"/>
    </row>
    <row r="139" spans="2:31" ht="12.75">
      <c r="B139" s="15">
        <f>IF(ISBLANK('Liste d''élèves'!C137),"",('Liste d''élèves'!C137))</f>
      </c>
      <c r="C139" s="9"/>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10"/>
    </row>
    <row r="140" spans="2:31" ht="12.75">
      <c r="B140" s="15">
        <f>IF(ISBLANK('Liste d''élèves'!C138),"",('Liste d''élèves'!C138))</f>
      </c>
      <c r="C140" s="9"/>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10"/>
    </row>
    <row r="141" spans="2:31" ht="12.75">
      <c r="B141" s="15">
        <f>IF(ISBLANK('Liste d''élèves'!C139),"",('Liste d''élèves'!C139))</f>
      </c>
      <c r="C141" s="9"/>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10"/>
    </row>
    <row r="142" spans="2:31" ht="12.75">
      <c r="B142" s="15">
        <f>IF(ISBLANK('Liste d''élèves'!C140),"",('Liste d''élèves'!C140))</f>
      </c>
      <c r="C142" s="9"/>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10"/>
    </row>
    <row r="143" spans="2:31" ht="12.75">
      <c r="B143" s="15">
        <f>IF(ISBLANK('Liste d''élèves'!C141),"",('Liste d''élèves'!C141))</f>
      </c>
      <c r="C143" s="9"/>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10"/>
    </row>
    <row r="144" spans="2:31" ht="12.75">
      <c r="B144" s="15">
        <f>IF(ISBLANK('Liste d''élèves'!C142),"",('Liste d''élèves'!C142))</f>
      </c>
      <c r="C144" s="9"/>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10"/>
    </row>
    <row r="145" spans="2:31" ht="12.75">
      <c r="B145" s="15">
        <f>IF(ISBLANK('Liste d''élèves'!C143),"",('Liste d''élèves'!C143))</f>
      </c>
      <c r="C145" s="9"/>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10"/>
    </row>
    <row r="146" spans="2:31" ht="12.75">
      <c r="B146" s="15">
        <f>IF(ISBLANK('Liste d''élèves'!C144),"",('Liste d''élèves'!C144))</f>
      </c>
      <c r="C146" s="9"/>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10"/>
    </row>
    <row r="147" spans="2:31" ht="12.75">
      <c r="B147" s="15">
        <f>IF(ISBLANK('Liste d''élèves'!C145),"",('Liste d''élèves'!C145))</f>
      </c>
      <c r="C147" s="9"/>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10"/>
    </row>
    <row r="148" spans="2:31" ht="12.75">
      <c r="B148" s="15">
        <f>IF(ISBLANK('Liste d''élèves'!C146),"",('Liste d''élèves'!C146))</f>
      </c>
      <c r="C148" s="9"/>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10"/>
    </row>
    <row r="149" spans="2:31" ht="12.75">
      <c r="B149" s="15">
        <f>IF(ISBLANK('Liste d''élèves'!C147),"",('Liste d''élèves'!C147))</f>
      </c>
      <c r="C149" s="9"/>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10"/>
    </row>
    <row r="150" spans="2:31" ht="12.75">
      <c r="B150" s="15">
        <f>IF(ISBLANK('Liste d''élèves'!C148),"",('Liste d''élèves'!C148))</f>
      </c>
      <c r="C150" s="9"/>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10"/>
    </row>
    <row r="151" spans="2:31" ht="12.75">
      <c r="B151" s="15">
        <f>IF(ISBLANK('Liste d''élèves'!C149),"",('Liste d''élèves'!C149))</f>
      </c>
      <c r="C151" s="9"/>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10"/>
    </row>
    <row r="152" spans="2:31" ht="12.75">
      <c r="B152" s="15">
        <f>IF(ISBLANK('Liste d''élèves'!C150),"",('Liste d''élèves'!C150))</f>
      </c>
      <c r="C152" s="9"/>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10"/>
    </row>
    <row r="153" spans="2:31" ht="12.75">
      <c r="B153" s="15">
        <f>IF(ISBLANK('Liste d''élèves'!C151),"",('Liste d''élèves'!C151))</f>
      </c>
      <c r="C153" s="9"/>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10"/>
    </row>
    <row r="154" spans="2:31" ht="12.75">
      <c r="B154" s="15">
        <f>IF(ISBLANK('Liste d''élèves'!C152),"",('Liste d''élèves'!C152))</f>
      </c>
      <c r="C154" s="9"/>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10"/>
    </row>
    <row r="155" spans="2:31" ht="12.75">
      <c r="B155" s="15">
        <f>IF(ISBLANK('Liste d''élèves'!C153),"",('Liste d''élèves'!C153))</f>
      </c>
      <c r="C155" s="9"/>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10"/>
    </row>
    <row r="156" spans="2:31" ht="12.75">
      <c r="B156" s="15">
        <f>IF(ISBLANK('Liste d''élèves'!C154),"",('Liste d''élèves'!C154))</f>
      </c>
      <c r="C156" s="9"/>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10"/>
    </row>
    <row r="157" spans="2:31" ht="12.75">
      <c r="B157" s="15">
        <f>IF(ISBLANK('Liste d''élèves'!C155),"",('Liste d''élèves'!C155))</f>
      </c>
      <c r="C157" s="9"/>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10"/>
    </row>
    <row r="158" spans="2:31" ht="12.75">
      <c r="B158" s="15">
        <f>IF(ISBLANK('Liste d''élèves'!C156),"",('Liste d''élèves'!C156))</f>
      </c>
      <c r="C158" s="9"/>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10"/>
    </row>
    <row r="159" spans="2:31" ht="12.75">
      <c r="B159" s="15">
        <f>IF(ISBLANK('Liste d''élèves'!C157),"",('Liste d''élèves'!C157))</f>
      </c>
      <c r="C159" s="9"/>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10"/>
    </row>
    <row r="160" spans="2:31" ht="12.75">
      <c r="B160" s="15">
        <f>IF(ISBLANK('Liste d''élèves'!C158),"",('Liste d''élèves'!C158))</f>
      </c>
      <c r="C160" s="9"/>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10"/>
    </row>
    <row r="161" spans="2:31" ht="12.75">
      <c r="B161" s="15">
        <f>IF(ISBLANK('Liste d''élèves'!C159),"",('Liste d''élèves'!C159))</f>
      </c>
      <c r="C161" s="9"/>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10"/>
    </row>
    <row r="162" spans="2:31" ht="12.75">
      <c r="B162" s="15">
        <f>IF(ISBLANK('Liste d''élèves'!C160),"",('Liste d''élèves'!C160))</f>
      </c>
      <c r="C162" s="9"/>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10"/>
    </row>
    <row r="163" spans="2:31" ht="12.75">
      <c r="B163" s="15">
        <f>IF(ISBLANK('Liste d''élèves'!C161),"",('Liste d''élèves'!C161))</f>
      </c>
      <c r="C163" s="9"/>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10"/>
    </row>
    <row r="164" spans="2:31" ht="12.75">
      <c r="B164" s="15">
        <f>IF(ISBLANK('Liste d''élèves'!C162),"",('Liste d''élèves'!C162))</f>
      </c>
      <c r="C164" s="9"/>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10"/>
    </row>
    <row r="165" spans="2:31" ht="12.75">
      <c r="B165" s="15">
        <f>IF(ISBLANK('Liste d''élèves'!C163),"",('Liste d''élèves'!C163))</f>
      </c>
      <c r="C165" s="9"/>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10"/>
    </row>
    <row r="166" spans="2:31" ht="12.75">
      <c r="B166" s="15">
        <f>IF(ISBLANK('Liste d''élèves'!C164),"",('Liste d''élèves'!C164))</f>
      </c>
      <c r="C166" s="9"/>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10"/>
    </row>
    <row r="167" spans="2:31" ht="12.75">
      <c r="B167" s="15">
        <f>IF(ISBLANK('Liste d''élèves'!C165),"",('Liste d''élèves'!C165))</f>
      </c>
      <c r="C167" s="9"/>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10"/>
    </row>
    <row r="168" spans="2:31" ht="12.75">
      <c r="B168" s="15">
        <f>IF(ISBLANK('Liste d''élèves'!C166),"",('Liste d''élèves'!C166))</f>
      </c>
      <c r="C168" s="9"/>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10"/>
    </row>
    <row r="169" spans="2:31" ht="12.75">
      <c r="B169" s="15">
        <f>IF(ISBLANK('Liste d''élèves'!C167),"",('Liste d''élèves'!C167))</f>
      </c>
      <c r="C169" s="9"/>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10"/>
    </row>
    <row r="170" spans="2:31" ht="12.75">
      <c r="B170" s="15">
        <f>IF(ISBLANK('Liste d''élèves'!C168),"",('Liste d''élèves'!C168))</f>
      </c>
      <c r="C170" s="9"/>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10"/>
    </row>
    <row r="171" spans="2:31" ht="12.75">
      <c r="B171" s="15">
        <f>IF(ISBLANK('Liste d''élèves'!C169),"",('Liste d''élèves'!C169))</f>
      </c>
      <c r="C171" s="9"/>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10"/>
    </row>
    <row r="172" spans="2:31" ht="12.75">
      <c r="B172" s="15">
        <f>IF(ISBLANK('Liste d''élèves'!C170),"",('Liste d''élèves'!C170))</f>
      </c>
      <c r="C172" s="9"/>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10"/>
    </row>
    <row r="173" spans="2:31" ht="12.75">
      <c r="B173" s="15">
        <f>IF(ISBLANK('Liste d''élèves'!C171),"",('Liste d''élèves'!C171))</f>
      </c>
      <c r="C173" s="9"/>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10"/>
    </row>
    <row r="174" spans="2:31" ht="12.75">
      <c r="B174" s="15">
        <f>IF(ISBLANK('Liste d''élèves'!C172),"",('Liste d''élèves'!C172))</f>
      </c>
      <c r="C174" s="9"/>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10"/>
    </row>
    <row r="175" spans="2:31" ht="12.75">
      <c r="B175" s="15">
        <f>IF(ISBLANK('Liste d''élèves'!C173),"",('Liste d''élèves'!C173))</f>
      </c>
      <c r="C175" s="9"/>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10"/>
    </row>
    <row r="176" spans="2:31" ht="12.75">
      <c r="B176" s="15">
        <f>IF(ISBLANK('Liste d''élèves'!C174),"",('Liste d''élèves'!C174))</f>
      </c>
      <c r="C176" s="9"/>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10"/>
    </row>
    <row r="177" spans="2:31" ht="12.75">
      <c r="B177" s="15">
        <f>IF(ISBLANK('Liste d''élèves'!C175),"",('Liste d''élèves'!C175))</f>
      </c>
      <c r="C177" s="9"/>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10"/>
    </row>
    <row r="178" spans="2:31" ht="12.75">
      <c r="B178" s="15">
        <f>IF(ISBLANK('Liste d''élèves'!C176),"",('Liste d''élèves'!C176))</f>
      </c>
      <c r="C178" s="9"/>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10"/>
    </row>
    <row r="179" spans="2:31" ht="12.75">
      <c r="B179" s="15">
        <f>IF(ISBLANK('Liste d''élèves'!C177),"",('Liste d''élèves'!C177))</f>
      </c>
      <c r="C179" s="9"/>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10"/>
    </row>
    <row r="180" spans="2:31" ht="12.75">
      <c r="B180" s="15">
        <f>IF(ISBLANK('Liste d''élèves'!C178),"",('Liste d''élèves'!C178))</f>
      </c>
      <c r="C180" s="9"/>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10"/>
    </row>
    <row r="181" spans="2:31" ht="12.75">
      <c r="B181" s="15">
        <f>IF(ISBLANK('Liste d''élèves'!C179),"",('Liste d''élèves'!C179))</f>
      </c>
      <c r="C181" s="9"/>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10"/>
    </row>
    <row r="182" spans="2:31" ht="12.75">
      <c r="B182" s="15">
        <f>IF(ISBLANK('Liste d''élèves'!C180),"",('Liste d''élèves'!C180))</f>
      </c>
      <c r="C182" s="9"/>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10"/>
    </row>
    <row r="183" spans="2:31" ht="12.75">
      <c r="B183" s="15">
        <f>IF(ISBLANK('Liste d''élèves'!C181),"",('Liste d''élèves'!C181))</f>
      </c>
      <c r="C183" s="9"/>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10"/>
    </row>
    <row r="184" spans="2:31" ht="12.75">
      <c r="B184" s="15">
        <f>IF(ISBLANK('Liste d''élèves'!C182),"",('Liste d''élèves'!C182))</f>
      </c>
      <c r="C184" s="9"/>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10"/>
    </row>
    <row r="185" spans="2:31" ht="12.75">
      <c r="B185" s="15">
        <f>IF(ISBLANK('Liste d''élèves'!C183),"",('Liste d''élèves'!C183))</f>
      </c>
      <c r="C185" s="9"/>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10"/>
    </row>
    <row r="186" spans="2:31" ht="12.75">
      <c r="B186" s="15">
        <f>IF(ISBLANK('Liste d''élèves'!C184),"",('Liste d''élèves'!C184))</f>
      </c>
      <c r="C186" s="9"/>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10"/>
    </row>
    <row r="187" spans="2:31" ht="12.75">
      <c r="B187" s="15">
        <f>IF(ISBLANK('Liste d''élèves'!C185),"",('Liste d''élèves'!C185))</f>
      </c>
      <c r="C187" s="9"/>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10"/>
    </row>
    <row r="188" spans="2:31" ht="12.75">
      <c r="B188" s="15">
        <f>IF(ISBLANK('Liste d''élèves'!C186),"",('Liste d''élèves'!C186))</f>
      </c>
      <c r="C188" s="9"/>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10"/>
    </row>
    <row r="189" spans="2:31" ht="12.75">
      <c r="B189" s="15">
        <f>IF(ISBLANK('Liste d''élèves'!C187),"",('Liste d''élèves'!C187))</f>
      </c>
      <c r="C189" s="9"/>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10"/>
    </row>
    <row r="190" spans="2:31" ht="12.75">
      <c r="B190" s="15">
        <f>IF(ISBLANK('Liste d''élèves'!C188),"",('Liste d''élèves'!C188))</f>
      </c>
      <c r="C190" s="9"/>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10"/>
    </row>
    <row r="191" spans="2:31" ht="12.75">
      <c r="B191" s="15">
        <f>IF(ISBLANK('Liste d''élèves'!C189),"",('Liste d''élèves'!C189))</f>
      </c>
      <c r="C191" s="9"/>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10"/>
    </row>
    <row r="192" spans="2:31" ht="12.75">
      <c r="B192" s="15">
        <f>IF(ISBLANK('Liste d''élèves'!C190),"",('Liste d''élèves'!C190))</f>
      </c>
      <c r="C192" s="9"/>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10"/>
    </row>
    <row r="193" spans="2:31" ht="12.75">
      <c r="B193" s="15">
        <f>IF(ISBLANK('Liste d''élèves'!C191),"",('Liste d''élèves'!C191))</f>
      </c>
      <c r="C193" s="9"/>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10"/>
    </row>
    <row r="194" spans="2:31" ht="12.75">
      <c r="B194" s="15">
        <f>IF(ISBLANK('Liste d''élèves'!C192),"",('Liste d''élèves'!C192))</f>
      </c>
      <c r="C194" s="9"/>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10"/>
    </row>
    <row r="195" spans="2:31" ht="12.75">
      <c r="B195" s="15">
        <f>IF(ISBLANK('Liste d''élèves'!C193),"",('Liste d''élèves'!C193))</f>
      </c>
      <c r="C195" s="9"/>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10"/>
    </row>
    <row r="196" spans="2:31" ht="12.75">
      <c r="B196" s="15">
        <f>IF(ISBLANK('Liste d''élèves'!C194),"",('Liste d''élèves'!C194))</f>
      </c>
      <c r="C196" s="9"/>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10"/>
    </row>
    <row r="197" spans="2:31" ht="12.75">
      <c r="B197" s="15">
        <f>IF(ISBLANK('Liste d''élèves'!C195),"",('Liste d''élèves'!C195))</f>
      </c>
      <c r="C197" s="9"/>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10"/>
    </row>
    <row r="198" spans="2:31" ht="12.75">
      <c r="B198" s="15">
        <f>IF(ISBLANK('Liste d''élèves'!C196),"",('Liste d''élèves'!C196))</f>
      </c>
      <c r="C198" s="9"/>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10"/>
    </row>
    <row r="199" spans="2:31" ht="12.75">
      <c r="B199" s="15">
        <f>IF(ISBLANK('Liste d''élèves'!C197),"",('Liste d''élèves'!C197))</f>
      </c>
      <c r="C199" s="9"/>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10"/>
    </row>
    <row r="200" spans="2:31" ht="12.75">
      <c r="B200" s="15">
        <f>IF(ISBLANK('Liste d''élèves'!C198),"",('Liste d''élèves'!C198))</f>
      </c>
      <c r="C200" s="9"/>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10"/>
    </row>
    <row r="201" spans="2:31" ht="12.75">
      <c r="B201" s="15">
        <f>IF(ISBLANK('Liste d''élèves'!C199),"",('Liste d''élèves'!C199))</f>
      </c>
      <c r="C201" s="9"/>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10"/>
    </row>
    <row r="202" spans="2:31" ht="12.75">
      <c r="B202" s="15">
        <f>IF(ISBLANK('Liste d''élèves'!C200),"",('Liste d''élèves'!C200))</f>
      </c>
      <c r="C202" s="9"/>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10"/>
    </row>
    <row r="203" spans="2:31" ht="12.75">
      <c r="B203" s="15">
        <f>IF(ISBLANK('Liste d''élèves'!C201),"",('Liste d''élèves'!C201))</f>
      </c>
      <c r="C203" s="9"/>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10"/>
    </row>
    <row r="204" spans="2:31" ht="12.75">
      <c r="B204" s="15">
        <f>IF(ISBLANK('Liste d''élèves'!C202),"",('Liste d''élèves'!C202))</f>
      </c>
      <c r="C204" s="9"/>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10"/>
    </row>
    <row r="205" spans="2:31" ht="12.75">
      <c r="B205" s="15">
        <f>IF(ISBLANK('Liste d''élèves'!C203),"",('Liste d''élèves'!C203))</f>
      </c>
      <c r="C205" s="9"/>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10"/>
    </row>
    <row r="206" spans="2:31" ht="12.75">
      <c r="B206" s="15">
        <f>IF(ISBLANK('Liste d''élèves'!C204),"",('Liste d''élèves'!C204))</f>
      </c>
      <c r="C206" s="9"/>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10"/>
    </row>
    <row r="207" spans="2:31" ht="12.75">
      <c r="B207" s="15">
        <f>IF(ISBLANK('Liste d''élèves'!C205),"",('Liste d''élèves'!C205))</f>
      </c>
      <c r="C207" s="9"/>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10"/>
    </row>
    <row r="208" spans="2:31" ht="13.5" thickBot="1">
      <c r="B208" s="16">
        <f>IF(ISBLANK('Liste d''élèves'!C206),"",('Liste d''élèves'!C206))</f>
      </c>
      <c r="C208" s="11"/>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3"/>
    </row>
    <row r="209" spans="2:31" ht="12.75">
      <c r="B209" s="32"/>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row>
    <row r="210" spans="2:31" ht="12.75">
      <c r="B210" s="32"/>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row>
    <row r="211" spans="2:31" ht="12.75">
      <c r="B211" s="32"/>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row>
    <row r="212" spans="2:31" ht="12.75">
      <c r="B212" s="32"/>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row>
    <row r="213" spans="2:31" ht="12.75">
      <c r="B213" s="32"/>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row>
    <row r="214" spans="2:31" ht="12.75">
      <c r="B214" s="32"/>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row>
    <row r="215" spans="2:31" ht="12.75">
      <c r="B215" s="32"/>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row>
    <row r="216" spans="2:31" ht="12.75">
      <c r="B216" s="32"/>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row>
    <row r="217" spans="2:31" ht="12.75">
      <c r="B217" s="32"/>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row>
    <row r="218" spans="2:31" ht="12.75">
      <c r="B218" s="32"/>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row>
    <row r="219" spans="2:31" ht="12.75">
      <c r="B219" s="32"/>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row>
    <row r="220" spans="2:31" ht="12.75">
      <c r="B220" s="32"/>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row>
    <row r="221" spans="2:31" ht="12.75">
      <c r="B221" s="32"/>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row>
    <row r="222" spans="2:31" ht="12.75">
      <c r="B222" s="32"/>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row>
    <row r="223" spans="2:31" ht="12.75">
      <c r="B223" s="32"/>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row>
    <row r="224" spans="2:31" ht="12.75">
      <c r="B224" s="32"/>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row>
    <row r="225" spans="2:31" ht="12.75">
      <c r="B225" s="32"/>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row>
    <row r="226" spans="2:31" ht="12.75">
      <c r="B226" s="32"/>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row>
    <row r="227" spans="2:31" ht="12.75">
      <c r="B227" s="32"/>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row>
    <row r="228" spans="2:31" ht="12.75">
      <c r="B228" s="32"/>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row>
    <row r="229" spans="2:31" ht="12.75">
      <c r="B229" s="32"/>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row>
    <row r="230" spans="2:31" ht="12.75">
      <c r="B230" s="32"/>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row>
    <row r="231" spans="2:31" ht="12.75">
      <c r="B231" s="32"/>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row>
    <row r="232" spans="2:31" ht="12.75">
      <c r="B232" s="32"/>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row>
    <row r="233" spans="2:31" ht="12.75">
      <c r="B233" s="32"/>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row>
    <row r="234" spans="2:31" ht="12.75">
      <c r="B234" s="32"/>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row>
    <row r="235" spans="2:31" ht="12.75">
      <c r="B235" s="32"/>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row>
    <row r="236" spans="2:31" ht="12.75">
      <c r="B236" s="32"/>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row>
    <row r="237" spans="2:31" ht="12.75">
      <c r="B237" s="32"/>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row>
    <row r="238" spans="2:31" ht="12.75">
      <c r="B238" s="32"/>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row>
    <row r="239" spans="2:31" ht="12.75">
      <c r="B239" s="32"/>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row>
    <row r="240" spans="2:31" ht="12.75">
      <c r="B240" s="32"/>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row>
    <row r="241" spans="2:31" ht="12.75">
      <c r="B241" s="32"/>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row>
  </sheetData>
  <mergeCells count="4">
    <mergeCell ref="U2:AE2"/>
    <mergeCell ref="U3:AE3"/>
    <mergeCell ref="U4:AE4"/>
    <mergeCell ref="B2:P3"/>
  </mergeCells>
  <conditionalFormatting sqref="C9:AE208">
    <cfRule type="cellIs" priority="1" dxfId="0" operator="equal" stopIfTrue="1">
      <formula>""</formula>
    </cfRule>
    <cfRule type="expression" priority="2" dxfId="1" stopIfTrue="1">
      <formula>OR(C9=1,OR((C9=0),(C9=9)))</formula>
    </cfRule>
    <cfRule type="expression" priority="3" dxfId="2" stopIfTrue="1">
      <formula>AND((C9&lt;&gt;1),(C9&lt;&gt;0),(C9&lt;&gt;9),(C9&lt;&gt;""))</formula>
    </cfRule>
  </conditionalFormatting>
  <printOptions/>
  <pageMargins left="0.5" right="0.28" top="1" bottom="1"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2:F26"/>
  <sheetViews>
    <sheetView workbookViewId="0" topLeftCell="A1">
      <selection activeCell="B25" sqref="B25"/>
    </sheetView>
  </sheetViews>
  <sheetFormatPr defaultColWidth="11.421875" defaultRowHeight="12.75"/>
  <cols>
    <col min="1" max="1" width="3.00390625" style="0" customWidth="1"/>
    <col min="2" max="2" width="22.140625" style="0" customWidth="1"/>
    <col min="3" max="6" width="15.421875" style="0" customWidth="1"/>
  </cols>
  <sheetData>
    <row r="1" s="31" customFormat="1" ht="13.5" thickBot="1"/>
    <row r="2" spans="2:6" s="31" customFormat="1" ht="61.5" customHeight="1" thickBot="1">
      <c r="B2" s="114" t="s">
        <v>66</v>
      </c>
      <c r="C2" s="90"/>
      <c r="D2" s="90"/>
      <c r="E2" s="90"/>
      <c r="F2" s="115"/>
    </row>
    <row r="3" s="31" customFormat="1" ht="12.75"/>
    <row r="4" s="31" customFormat="1" ht="13.5" thickBot="1"/>
    <row r="5" spans="2:6" s="31" customFormat="1" ht="12.75">
      <c r="B5" s="111" t="s">
        <v>35</v>
      </c>
      <c r="C5" s="112"/>
      <c r="D5" s="112"/>
      <c r="E5" s="112"/>
      <c r="F5" s="113"/>
    </row>
    <row r="6" spans="2:6" s="31" customFormat="1" ht="12.75">
      <c r="B6" s="61" t="s">
        <v>2</v>
      </c>
      <c r="C6" s="49" t="s">
        <v>30</v>
      </c>
      <c r="D6" s="49" t="s">
        <v>31</v>
      </c>
      <c r="E6" s="49" t="s">
        <v>32</v>
      </c>
      <c r="F6" s="53" t="s">
        <v>33</v>
      </c>
    </row>
    <row r="7" spans="2:6" s="31" customFormat="1" ht="12.75">
      <c r="B7" s="61" t="s">
        <v>92</v>
      </c>
      <c r="C7" s="57">
        <f>COUNTIF('Bilan par élève'!$F$10:$F$209,"&lt;33%")</f>
        <v>3</v>
      </c>
      <c r="D7" s="57">
        <f>COUNTIF('Bilan par élève'!$F$10:$F$209,"&lt;50%")-C7</f>
        <v>0</v>
      </c>
      <c r="E7" s="57">
        <f>COUNTIF('Bilan par élève'!$F$10:$F$209,"&lt;67%")-D7-C7</f>
        <v>0</v>
      </c>
      <c r="F7" s="58">
        <f>COUNTIF('Bilan par élève'!$F$10:$F$209,"&lt;101%")-E7-D7-C7</f>
        <v>0</v>
      </c>
    </row>
    <row r="8" spans="2:6" s="31" customFormat="1" ht="13.5" thickBot="1">
      <c r="B8" s="62" t="s">
        <v>34</v>
      </c>
      <c r="C8" s="59">
        <f>C7/SUM($C$7:$F$7)</f>
        <v>1</v>
      </c>
      <c r="D8" s="59">
        <f>D7/SUM($C$7:$F$7)</f>
        <v>0</v>
      </c>
      <c r="E8" s="59">
        <f>E7/SUM($C$7:$F$7)</f>
        <v>0</v>
      </c>
      <c r="F8" s="60">
        <f>F7/SUM($C$7:$F$7)</f>
        <v>0</v>
      </c>
    </row>
    <row r="9" s="31" customFormat="1" ht="12.75"/>
    <row r="10" s="31" customFormat="1" ht="13.5" thickBot="1"/>
    <row r="11" spans="2:6" s="31" customFormat="1" ht="12.75">
      <c r="B11" s="111" t="s">
        <v>36</v>
      </c>
      <c r="C11" s="112"/>
      <c r="D11" s="112"/>
      <c r="E11" s="112"/>
      <c r="F11" s="113"/>
    </row>
    <row r="12" spans="2:6" s="31" customFormat="1" ht="12.75">
      <c r="B12" s="52" t="s">
        <v>2</v>
      </c>
      <c r="C12" s="49" t="s">
        <v>30</v>
      </c>
      <c r="D12" s="49" t="s">
        <v>31</v>
      </c>
      <c r="E12" s="49" t="s">
        <v>32</v>
      </c>
      <c r="F12" s="53" t="s">
        <v>33</v>
      </c>
    </row>
    <row r="13" spans="2:6" s="31" customFormat="1" ht="12.75">
      <c r="B13" s="52" t="s">
        <v>92</v>
      </c>
      <c r="C13" s="57">
        <f>COUNTIF('Bilan par élève'!$C$10:$C$209,"&lt;33%")</f>
        <v>3</v>
      </c>
      <c r="D13" s="57">
        <f>COUNTIF('Bilan par élève'!$C$10:$C$209,"&lt;50%")-C13</f>
        <v>0</v>
      </c>
      <c r="E13" s="57">
        <f>COUNTIF('Bilan par élève'!$C$10:$C$209,"&lt;67%")-D13-C13</f>
        <v>0</v>
      </c>
      <c r="F13" s="58">
        <f>COUNTIF('Bilan par élève'!$C$10:$C$209,"&lt;101%")-E13-D13-C13</f>
        <v>0</v>
      </c>
    </row>
    <row r="14" spans="2:6" s="31" customFormat="1" ht="13.5" thickBot="1">
      <c r="B14" s="54" t="s">
        <v>34</v>
      </c>
      <c r="C14" s="59">
        <f>C13/SUM($C$7:$F$7)</f>
        <v>1</v>
      </c>
      <c r="D14" s="59">
        <f>D13/SUM($C$7:$F$7)</f>
        <v>0</v>
      </c>
      <c r="E14" s="59">
        <f>E13/SUM($C$7:$F$7)</f>
        <v>0</v>
      </c>
      <c r="F14" s="60">
        <f>F13/SUM($C$7:$F$7)</f>
        <v>0</v>
      </c>
    </row>
    <row r="15" s="31" customFormat="1" ht="12.75"/>
    <row r="16" s="31" customFormat="1" ht="13.5" thickBot="1"/>
    <row r="17" spans="2:6" s="31" customFormat="1" ht="12.75">
      <c r="B17" s="111" t="s">
        <v>37</v>
      </c>
      <c r="C17" s="112"/>
      <c r="D17" s="112"/>
      <c r="E17" s="112"/>
      <c r="F17" s="113"/>
    </row>
    <row r="18" spans="2:6" s="31" customFormat="1" ht="12.75">
      <c r="B18" s="52" t="s">
        <v>2</v>
      </c>
      <c r="C18" s="49" t="s">
        <v>30</v>
      </c>
      <c r="D18" s="49" t="s">
        <v>31</v>
      </c>
      <c r="E18" s="49" t="s">
        <v>32</v>
      </c>
      <c r="F18" s="53" t="s">
        <v>33</v>
      </c>
    </row>
    <row r="19" spans="2:6" s="31" customFormat="1" ht="12.75">
      <c r="B19" s="52" t="s">
        <v>92</v>
      </c>
      <c r="C19" s="57">
        <f>COUNTIF('Bilan par élève'!$D$10:$D$209,"&lt;33%")</f>
        <v>3</v>
      </c>
      <c r="D19" s="57">
        <f>COUNTIF('Bilan par élève'!$D$10:$D$209,"&lt;50%")-C19</f>
        <v>0</v>
      </c>
      <c r="E19" s="57">
        <f>COUNTIF('Bilan par élève'!$D$10:$D$209,"&lt;67%")-D19-C19</f>
        <v>0</v>
      </c>
      <c r="F19" s="58">
        <f>COUNTIF('Bilan par élève'!$D$10:$D$209,"&lt;101%")-E19-D19-C19</f>
        <v>0</v>
      </c>
    </row>
    <row r="20" spans="2:6" s="31" customFormat="1" ht="13.5" thickBot="1">
      <c r="B20" s="54" t="s">
        <v>34</v>
      </c>
      <c r="C20" s="59">
        <f>C19/SUM($C$7:$F$7)</f>
        <v>1</v>
      </c>
      <c r="D20" s="59">
        <f>D19/SUM($C$7:$F$7)</f>
        <v>0</v>
      </c>
      <c r="E20" s="59">
        <f>E19/SUM($C$7:$F$7)</f>
        <v>0</v>
      </c>
      <c r="F20" s="60">
        <f>F19/SUM($C$7:$F$7)</f>
        <v>0</v>
      </c>
    </row>
    <row r="21" s="31" customFormat="1" ht="12.75"/>
    <row r="22" s="31" customFormat="1" ht="13.5" thickBot="1"/>
    <row r="23" spans="2:6" s="31" customFormat="1" ht="12.75">
      <c r="B23" s="111" t="s">
        <v>38</v>
      </c>
      <c r="C23" s="112"/>
      <c r="D23" s="112"/>
      <c r="E23" s="112"/>
      <c r="F23" s="113"/>
    </row>
    <row r="24" spans="2:6" s="31" customFormat="1" ht="12.75">
      <c r="B24" s="52" t="s">
        <v>2</v>
      </c>
      <c r="C24" s="49" t="s">
        <v>30</v>
      </c>
      <c r="D24" s="49" t="s">
        <v>31</v>
      </c>
      <c r="E24" s="49" t="s">
        <v>32</v>
      </c>
      <c r="F24" s="53" t="s">
        <v>33</v>
      </c>
    </row>
    <row r="25" spans="2:6" s="31" customFormat="1" ht="12.75">
      <c r="B25" s="52" t="s">
        <v>92</v>
      </c>
      <c r="C25" s="57">
        <f>COUNTIF('Bilan par élève'!$E$10:$E$209,"&lt;33%")</f>
        <v>3</v>
      </c>
      <c r="D25" s="57">
        <f>COUNTIF('Bilan par élève'!$E$10:$E$209,"&lt;50%")-C25</f>
        <v>0</v>
      </c>
      <c r="E25" s="57">
        <f>COUNTIF('Bilan par élève'!$E$10:$E$209,"&lt;67%")-D25-C25</f>
        <v>0</v>
      </c>
      <c r="F25" s="58">
        <f>COUNTIF('Bilan par élève'!$E$10:$E$209,"&lt;101%")-E25-D25-C25</f>
        <v>0</v>
      </c>
    </row>
    <row r="26" spans="2:6" s="31" customFormat="1" ht="13.5" thickBot="1">
      <c r="B26" s="54" t="s">
        <v>34</v>
      </c>
      <c r="C26" s="59">
        <f>C25/SUM($C$7:$F$7)</f>
        <v>1</v>
      </c>
      <c r="D26" s="59">
        <f>D25/SUM($C$7:$F$7)</f>
        <v>0</v>
      </c>
      <c r="E26" s="59">
        <f>E25/SUM($C$7:$F$7)</f>
        <v>0</v>
      </c>
      <c r="F26" s="60">
        <f>F25/SUM($C$7:$F$7)</f>
        <v>0</v>
      </c>
    </row>
    <row r="27" s="31" customFormat="1" ht="12.75"/>
    <row r="28" s="31" customFormat="1" ht="12.75"/>
    <row r="29" s="31" customFormat="1" ht="12.75"/>
    <row r="30" s="31" customFormat="1" ht="12.75"/>
    <row r="31" s="31" customFormat="1" ht="12.75"/>
    <row r="32" s="31" customFormat="1" ht="12.75"/>
    <row r="33" s="31" customFormat="1" ht="12.75"/>
    <row r="34" s="31" customFormat="1" ht="12.75"/>
    <row r="35" s="31" customFormat="1" ht="12.75"/>
    <row r="36" s="31" customFormat="1" ht="12.75"/>
    <row r="37" s="31" customFormat="1" ht="12.75"/>
    <row r="38" s="31" customFormat="1" ht="12.75"/>
    <row r="39" s="31" customFormat="1" ht="12.75"/>
    <row r="40" s="31" customFormat="1" ht="12.75"/>
  </sheetData>
  <mergeCells count="5">
    <mergeCell ref="B23:F23"/>
    <mergeCell ref="B2:F2"/>
    <mergeCell ref="B5:F5"/>
    <mergeCell ref="B11:F11"/>
    <mergeCell ref="B17:F17"/>
  </mergeCells>
  <printOptions/>
  <pageMargins left="0.6" right="0.6"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57"/>
  <sheetViews>
    <sheetView workbookViewId="0" topLeftCell="A1">
      <selection activeCell="G11" sqref="G11"/>
    </sheetView>
  </sheetViews>
  <sheetFormatPr defaultColWidth="11.421875" defaultRowHeight="12.75"/>
  <cols>
    <col min="1" max="1" width="3.421875" style="31" customWidth="1"/>
    <col min="2" max="2" width="6.57421875" style="2" customWidth="1"/>
    <col min="3" max="3" width="16.140625" style="3" customWidth="1"/>
    <col min="4" max="4" width="59.421875" style="20" customWidth="1"/>
    <col min="5" max="5" width="52.421875" style="31" customWidth="1"/>
    <col min="6" max="16384" width="11.421875" style="31" customWidth="1"/>
  </cols>
  <sheetData>
    <row r="1" spans="2:4" ht="13.5" thickBot="1">
      <c r="B1" s="36"/>
      <c r="C1" s="35"/>
      <c r="D1" s="37"/>
    </row>
    <row r="2" spans="2:5" ht="42.75" customHeight="1" thickBot="1">
      <c r="B2" s="114" t="s">
        <v>39</v>
      </c>
      <c r="C2" s="90"/>
      <c r="D2" s="90"/>
      <c r="E2" s="115"/>
    </row>
    <row r="3" spans="2:4" ht="12.75">
      <c r="B3" s="36"/>
      <c r="C3" s="35"/>
      <c r="D3" s="37"/>
    </row>
    <row r="4" spans="2:4" ht="12.75">
      <c r="B4" s="36"/>
      <c r="C4" s="77"/>
      <c r="D4" s="78" t="s">
        <v>75</v>
      </c>
    </row>
    <row r="5" spans="2:4" ht="12.75">
      <c r="B5" s="36"/>
      <c r="C5" s="79"/>
      <c r="D5" s="78" t="s">
        <v>76</v>
      </c>
    </row>
    <row r="6" spans="2:4" ht="12" customHeight="1">
      <c r="B6" s="36"/>
      <c r="C6" s="80"/>
      <c r="D6" s="78" t="s">
        <v>77</v>
      </c>
    </row>
    <row r="7" spans="2:4" ht="10.5" customHeight="1" thickBot="1">
      <c r="B7" s="36"/>
      <c r="C7" s="35"/>
      <c r="D7" s="37"/>
    </row>
    <row r="8" spans="1:5" ht="13.5" thickBot="1">
      <c r="A8" s="38"/>
      <c r="B8" s="21" t="s">
        <v>3</v>
      </c>
      <c r="C8" s="25" t="s">
        <v>2</v>
      </c>
      <c r="D8" s="116" t="s">
        <v>29</v>
      </c>
      <c r="E8" s="117"/>
    </row>
    <row r="9" spans="1:5" ht="12.75">
      <c r="A9" s="39"/>
      <c r="B9" s="22">
        <v>1</v>
      </c>
      <c r="C9" s="26">
        <f>COUNTIF('Saisie des résultats'!C$9:C$208,1)/(200-COUNTIF('Liste d''élèves'!$C$7:$C$206,""))</f>
        <v>0</v>
      </c>
      <c r="D9" s="118" t="s">
        <v>4</v>
      </c>
      <c r="E9" s="119"/>
    </row>
    <row r="10" spans="1:5" ht="12.75">
      <c r="A10" s="39"/>
      <c r="B10" s="23">
        <v>2</v>
      </c>
      <c r="C10" s="27">
        <f>COUNTIF('Saisie des résultats'!D$9:D$208,1)/(200-COUNTIF('Liste d''élèves'!$C$7:$C$206,""))</f>
        <v>0</v>
      </c>
      <c r="D10" s="120" t="s">
        <v>5</v>
      </c>
      <c r="E10" s="121"/>
    </row>
    <row r="11" spans="1:5" ht="12.75">
      <c r="A11" s="39"/>
      <c r="B11" s="23">
        <v>3</v>
      </c>
      <c r="C11" s="27">
        <f>COUNTIF('Saisie des résultats'!E$9:E$208,1)/(200-COUNTIF('Liste d''élèves'!$C$7:$C$206,""))</f>
        <v>0</v>
      </c>
      <c r="D11" s="120" t="s">
        <v>78</v>
      </c>
      <c r="E11" s="121"/>
    </row>
    <row r="12" spans="1:5" ht="12.75">
      <c r="A12" s="39"/>
      <c r="B12" s="23">
        <v>4</v>
      </c>
      <c r="C12" s="27">
        <f>COUNTIF('Saisie des résultats'!F$9:F$208,1)/(200-COUNTIF('Liste d''élèves'!$C$7:$C$206,""))</f>
        <v>0</v>
      </c>
      <c r="D12" s="120" t="s">
        <v>6</v>
      </c>
      <c r="E12" s="121"/>
    </row>
    <row r="13" spans="1:5" ht="12.75">
      <c r="A13" s="39"/>
      <c r="B13" s="23">
        <v>5</v>
      </c>
      <c r="C13" s="27">
        <f>COUNTIF('Saisie des résultats'!G$9:G$208,1)/(200-COUNTIF('Liste d''élèves'!$C$7:$C$206,""))</f>
        <v>0</v>
      </c>
      <c r="D13" s="120" t="s">
        <v>7</v>
      </c>
      <c r="E13" s="121"/>
    </row>
    <row r="14" spans="1:5" ht="12.75">
      <c r="A14" s="39"/>
      <c r="B14" s="23">
        <v>6</v>
      </c>
      <c r="C14" s="27">
        <f>COUNTIF('Saisie des résultats'!H$9:H$208,1)/(200-COUNTIF('Liste d''élèves'!$C$7:$C$206,""))</f>
        <v>0</v>
      </c>
      <c r="D14" s="120" t="s">
        <v>8</v>
      </c>
      <c r="E14" s="121"/>
    </row>
    <row r="15" spans="1:5" ht="12.75">
      <c r="A15" s="39"/>
      <c r="B15" s="23">
        <v>7</v>
      </c>
      <c r="C15" s="27">
        <f>COUNTIF('Saisie des résultats'!I$9:I$208,1)/(200-COUNTIF('Liste d''élèves'!$C$7:$C$206,""))</f>
        <v>0</v>
      </c>
      <c r="D15" s="120" t="s">
        <v>9</v>
      </c>
      <c r="E15" s="121"/>
    </row>
    <row r="16" spans="1:5" ht="12.75">
      <c r="A16" s="39"/>
      <c r="B16" s="23">
        <v>8</v>
      </c>
      <c r="C16" s="27">
        <f>COUNTIF('Saisie des résultats'!J$9:J$208,1)/(200-COUNTIF('Liste d''élèves'!$C$7:$C$206,""))</f>
        <v>0</v>
      </c>
      <c r="D16" s="120" t="s">
        <v>10</v>
      </c>
      <c r="E16" s="121"/>
    </row>
    <row r="17" spans="1:5" ht="12.75">
      <c r="A17" s="39"/>
      <c r="B17" s="23">
        <v>9</v>
      </c>
      <c r="C17" s="27">
        <f>COUNTIF('Saisie des résultats'!K$9:K$208,1)/(200-COUNTIF('Liste d''élèves'!$C$7:$C$206,""))</f>
        <v>0</v>
      </c>
      <c r="D17" s="120" t="s">
        <v>11</v>
      </c>
      <c r="E17" s="121"/>
    </row>
    <row r="18" spans="1:5" ht="12.75">
      <c r="A18" s="39"/>
      <c r="B18" s="23">
        <v>10</v>
      </c>
      <c r="C18" s="27">
        <f>COUNTIF('Saisie des résultats'!L$9:L$208,1)/(200-COUNTIF('Liste d''élèves'!$C$7:$C$206,""))</f>
        <v>0</v>
      </c>
      <c r="D18" s="120" t="s">
        <v>12</v>
      </c>
      <c r="E18" s="121"/>
    </row>
    <row r="19" spans="1:5" ht="12.75">
      <c r="A19" s="39"/>
      <c r="B19" s="23">
        <v>11</v>
      </c>
      <c r="C19" s="27">
        <f>COUNTIF('Saisie des résultats'!M$9:M$208,1)/(200-COUNTIF('Liste d''élèves'!$C$7:$C$206,""))</f>
        <v>0</v>
      </c>
      <c r="D19" s="120" t="s">
        <v>13</v>
      </c>
      <c r="E19" s="121"/>
    </row>
    <row r="20" spans="1:5" ht="12.75">
      <c r="A20" s="39"/>
      <c r="B20" s="23">
        <v>12</v>
      </c>
      <c r="C20" s="27">
        <f>COUNTIF('Saisie des résultats'!N$9:N$208,1)/(200-COUNTIF('Liste d''élèves'!$C$7:$C$206,""))</f>
        <v>0</v>
      </c>
      <c r="D20" s="120" t="s">
        <v>26</v>
      </c>
      <c r="E20" s="121"/>
    </row>
    <row r="21" spans="1:5" ht="12.75">
      <c r="A21" s="39"/>
      <c r="B21" s="23">
        <v>13</v>
      </c>
      <c r="C21" s="27">
        <f>COUNTIF('Saisie des résultats'!O$9:O$208,1)/(200-COUNTIF('Liste d''élèves'!$C$7:$C$206,""))</f>
        <v>0</v>
      </c>
      <c r="D21" s="120" t="s">
        <v>27</v>
      </c>
      <c r="E21" s="121"/>
    </row>
    <row r="22" spans="1:5" ht="12.75">
      <c r="A22" s="39"/>
      <c r="B22" s="23">
        <v>14</v>
      </c>
      <c r="C22" s="27">
        <f>COUNTIF('Saisie des résultats'!P$9:P$208,1)/(200-COUNTIF('Liste d''élèves'!$C$7:$C$206,""))</f>
        <v>0</v>
      </c>
      <c r="D22" s="120" t="s">
        <v>28</v>
      </c>
      <c r="E22" s="121"/>
    </row>
    <row r="23" spans="1:5" ht="12.75">
      <c r="A23" s="39"/>
      <c r="B23" s="23">
        <v>15</v>
      </c>
      <c r="C23" s="27">
        <f>COUNTIF('Saisie des résultats'!Q$9:Q$208,1)/(200-COUNTIF('Liste d''élèves'!$C$7:$C$206,""))</f>
        <v>0</v>
      </c>
      <c r="D23" s="120" t="s">
        <v>28</v>
      </c>
      <c r="E23" s="121"/>
    </row>
    <row r="24" spans="1:5" ht="12.75">
      <c r="A24" s="39"/>
      <c r="B24" s="23">
        <v>16</v>
      </c>
      <c r="C24" s="27">
        <f>COUNTIF('Saisie des résultats'!R$9:R$208,1)/(200-COUNTIF('Liste d''élèves'!$C$7:$C$206,""))</f>
        <v>0</v>
      </c>
      <c r="D24" s="120" t="s">
        <v>14</v>
      </c>
      <c r="E24" s="121"/>
    </row>
    <row r="25" spans="1:5" ht="12.75">
      <c r="A25" s="39"/>
      <c r="B25" s="23">
        <v>17</v>
      </c>
      <c r="C25" s="27">
        <f>COUNTIF('Saisie des résultats'!S$9:S$208,1)/(200-COUNTIF('Liste d''élèves'!$C$7:$C$206,""))</f>
        <v>0</v>
      </c>
      <c r="D25" s="120" t="s">
        <v>14</v>
      </c>
      <c r="E25" s="121"/>
    </row>
    <row r="26" spans="1:5" ht="12.75">
      <c r="A26" s="39"/>
      <c r="B26" s="23">
        <v>18</v>
      </c>
      <c r="C26" s="27">
        <f>COUNTIF('Saisie des résultats'!T$9:T$208,1)/(200-COUNTIF('Liste d''élèves'!$C$7:$C$206,""))</f>
        <v>0</v>
      </c>
      <c r="D26" s="120" t="s">
        <v>15</v>
      </c>
      <c r="E26" s="121"/>
    </row>
    <row r="27" spans="1:5" ht="12.75" customHeight="1">
      <c r="A27" s="39"/>
      <c r="B27" s="23">
        <v>19</v>
      </c>
      <c r="C27" s="27">
        <f>COUNTIF('Saisie des résultats'!U$9:U$208,1)/(200-COUNTIF('Liste d''élèves'!$C$7:$C$206,""))</f>
        <v>0</v>
      </c>
      <c r="D27" s="120" t="s">
        <v>16</v>
      </c>
      <c r="E27" s="121"/>
    </row>
    <row r="28" spans="1:5" ht="12.75">
      <c r="A28" s="39"/>
      <c r="B28" s="23">
        <v>20</v>
      </c>
      <c r="C28" s="27">
        <f>COUNTIF('Saisie des résultats'!V$9:V$208,1)/(200-COUNTIF('Liste d''élèves'!$C$7:$C$206,""))</f>
        <v>0</v>
      </c>
      <c r="D28" s="120" t="s">
        <v>17</v>
      </c>
      <c r="E28" s="121"/>
    </row>
    <row r="29" spans="1:5" ht="12.75">
      <c r="A29" s="39"/>
      <c r="B29" s="23">
        <v>21</v>
      </c>
      <c r="C29" s="27">
        <f>COUNTIF('Saisie des résultats'!W$9:W$208,1)/(200-COUNTIF('Liste d''élèves'!$C$7:$C$206,""))</f>
        <v>0</v>
      </c>
      <c r="D29" s="120" t="s">
        <v>18</v>
      </c>
      <c r="E29" s="121"/>
    </row>
    <row r="30" spans="1:5" ht="12.75">
      <c r="A30" s="39"/>
      <c r="B30" s="23">
        <v>22</v>
      </c>
      <c r="C30" s="27">
        <f>COUNTIF('Saisie des résultats'!X$9:X$208,1)/(200-COUNTIF('Liste d''élèves'!$C$7:$C$206,""))</f>
        <v>0</v>
      </c>
      <c r="D30" s="120" t="s">
        <v>17</v>
      </c>
      <c r="E30" s="121"/>
    </row>
    <row r="31" spans="1:5" ht="12.75">
      <c r="A31" s="39"/>
      <c r="B31" s="23">
        <v>23</v>
      </c>
      <c r="C31" s="27">
        <f>COUNTIF('Saisie des résultats'!Y$9:Y$208,1)/(200-COUNTIF('Liste d''élèves'!$C$7:$C$206,""))</f>
        <v>0</v>
      </c>
      <c r="D31" s="120" t="s">
        <v>19</v>
      </c>
      <c r="E31" s="121"/>
    </row>
    <row r="32" spans="1:5" ht="12.75">
      <c r="A32" s="39"/>
      <c r="B32" s="23">
        <v>24</v>
      </c>
      <c r="C32" s="27">
        <f>COUNTIF('Saisie des résultats'!Z$9:Z$208,1)/(200-COUNTIF('Liste d''élèves'!$C$7:$C$206,""))</f>
        <v>0</v>
      </c>
      <c r="D32" s="120" t="s">
        <v>20</v>
      </c>
      <c r="E32" s="121"/>
    </row>
    <row r="33" spans="1:5" ht="12.75">
      <c r="A33" s="39"/>
      <c r="B33" s="23">
        <v>25</v>
      </c>
      <c r="C33" s="27">
        <f>COUNTIF('Saisie des résultats'!AA$9:AA$208,1)/(200-COUNTIF('Liste d''élèves'!$C$7:$C$206,""))</f>
        <v>0</v>
      </c>
      <c r="D33" s="120" t="s">
        <v>21</v>
      </c>
      <c r="E33" s="121"/>
    </row>
    <row r="34" spans="1:5" ht="12.75">
      <c r="A34" s="39"/>
      <c r="B34" s="23">
        <v>26</v>
      </c>
      <c r="C34" s="27">
        <f>COUNTIF('Saisie des résultats'!AB$9:AB$208,1)/(200-COUNTIF('Liste d''élèves'!$C$7:$C$206,""))</f>
        <v>0</v>
      </c>
      <c r="D34" s="120" t="s">
        <v>22</v>
      </c>
      <c r="E34" s="121"/>
    </row>
    <row r="35" spans="1:5" ht="12.75">
      <c r="A35" s="39"/>
      <c r="B35" s="23">
        <v>27</v>
      </c>
      <c r="C35" s="27">
        <f>COUNTIF('Saisie des résultats'!AC$9:AC$208,1)/(200-COUNTIF('Liste d''élèves'!$C$7:$C$206,""))</f>
        <v>0</v>
      </c>
      <c r="D35" s="120" t="s">
        <v>23</v>
      </c>
      <c r="E35" s="121"/>
    </row>
    <row r="36" spans="1:5" ht="12.75">
      <c r="A36" s="39"/>
      <c r="B36" s="23">
        <v>28</v>
      </c>
      <c r="C36" s="27">
        <f>COUNTIF('Saisie des résultats'!AD$9:AD$208,1)/(200-COUNTIF('Liste d''élèves'!$C$7:$C$206,""))</f>
        <v>0</v>
      </c>
      <c r="D36" s="120" t="s">
        <v>24</v>
      </c>
      <c r="E36" s="121"/>
    </row>
    <row r="37" spans="1:5" ht="13.5" thickBot="1">
      <c r="A37" s="39"/>
      <c r="B37" s="24">
        <v>29</v>
      </c>
      <c r="C37" s="28">
        <f>COUNTIF('Saisie des résultats'!AE$9:AE$208,1)/(200-COUNTIF('Liste d''élèves'!$C$7:$C$206,""))</f>
        <v>0</v>
      </c>
      <c r="D37" s="122" t="s">
        <v>25</v>
      </c>
      <c r="E37" s="123"/>
    </row>
    <row r="38" spans="2:4" ht="12.75">
      <c r="B38" s="36"/>
      <c r="C38" s="35"/>
      <c r="D38" s="37"/>
    </row>
    <row r="39" spans="2:4" ht="12.75">
      <c r="B39" s="36"/>
      <c r="C39" s="35"/>
      <c r="D39" s="37"/>
    </row>
    <row r="40" spans="2:4" ht="12.75">
      <c r="B40" s="36"/>
      <c r="C40" s="35"/>
      <c r="D40" s="37"/>
    </row>
    <row r="41" spans="2:4" ht="12.75">
      <c r="B41" s="36"/>
      <c r="C41" s="35"/>
      <c r="D41" s="37"/>
    </row>
    <row r="42" spans="2:4" ht="12.75">
      <c r="B42" s="36"/>
      <c r="C42" s="35"/>
      <c r="D42" s="37"/>
    </row>
    <row r="43" spans="2:4" ht="12.75">
      <c r="B43" s="36"/>
      <c r="C43" s="35"/>
      <c r="D43" s="37"/>
    </row>
    <row r="44" spans="2:4" ht="12.75">
      <c r="B44" s="36"/>
      <c r="C44" s="35"/>
      <c r="D44" s="37"/>
    </row>
    <row r="45" spans="2:4" ht="12.75">
      <c r="B45" s="36"/>
      <c r="C45" s="35"/>
      <c r="D45" s="37"/>
    </row>
    <row r="46" spans="2:4" ht="12.75">
      <c r="B46" s="36"/>
      <c r="C46" s="35"/>
      <c r="D46" s="37"/>
    </row>
    <row r="47" spans="2:4" ht="12.75">
      <c r="B47" s="36"/>
      <c r="C47" s="35"/>
      <c r="D47" s="37"/>
    </row>
    <row r="48" spans="2:4" ht="12.75">
      <c r="B48" s="36"/>
      <c r="C48" s="35"/>
      <c r="D48" s="37"/>
    </row>
    <row r="49" spans="2:4" ht="12.75">
      <c r="B49" s="36"/>
      <c r="C49" s="35"/>
      <c r="D49" s="37"/>
    </row>
    <row r="50" spans="2:4" ht="12.75">
      <c r="B50" s="36"/>
      <c r="C50" s="35"/>
      <c r="D50" s="37"/>
    </row>
    <row r="51" spans="2:4" ht="12.75">
      <c r="B51" s="36"/>
      <c r="C51" s="35"/>
      <c r="D51" s="37"/>
    </row>
    <row r="52" spans="2:4" ht="12.75">
      <c r="B52" s="36"/>
      <c r="C52" s="35"/>
      <c r="D52" s="37"/>
    </row>
    <row r="53" spans="2:4" ht="12.75">
      <c r="B53" s="36"/>
      <c r="C53" s="35"/>
      <c r="D53" s="37"/>
    </row>
    <row r="54" spans="2:4" ht="12.75">
      <c r="B54" s="36"/>
      <c r="C54" s="35"/>
      <c r="D54" s="37"/>
    </row>
    <row r="55" spans="2:4" ht="12.75">
      <c r="B55" s="36"/>
      <c r="C55" s="35"/>
      <c r="D55" s="37"/>
    </row>
    <row r="56" spans="2:4" ht="12.75">
      <c r="B56" s="36"/>
      <c r="C56" s="35"/>
      <c r="D56" s="37"/>
    </row>
    <row r="57" spans="2:4" ht="12.75">
      <c r="B57" s="36"/>
      <c r="C57" s="35"/>
      <c r="D57" s="37"/>
    </row>
  </sheetData>
  <mergeCells count="31">
    <mergeCell ref="D35:E35"/>
    <mergeCell ref="D36:E36"/>
    <mergeCell ref="D37:E37"/>
    <mergeCell ref="D31:E31"/>
    <mergeCell ref="D32:E32"/>
    <mergeCell ref="D33:E33"/>
    <mergeCell ref="D34:E34"/>
    <mergeCell ref="D27:E27"/>
    <mergeCell ref="D28:E28"/>
    <mergeCell ref="D29:E29"/>
    <mergeCell ref="D30:E30"/>
    <mergeCell ref="D23:E23"/>
    <mergeCell ref="D24:E24"/>
    <mergeCell ref="D25:E25"/>
    <mergeCell ref="D26:E26"/>
    <mergeCell ref="D19:E19"/>
    <mergeCell ref="D20:E20"/>
    <mergeCell ref="D21:E21"/>
    <mergeCell ref="D22:E22"/>
    <mergeCell ref="D15:E15"/>
    <mergeCell ref="D16:E16"/>
    <mergeCell ref="D17:E17"/>
    <mergeCell ref="D18:E18"/>
    <mergeCell ref="D11:E11"/>
    <mergeCell ref="D12:E12"/>
    <mergeCell ref="D13:E13"/>
    <mergeCell ref="D14:E14"/>
    <mergeCell ref="B2:E2"/>
    <mergeCell ref="D8:E8"/>
    <mergeCell ref="D9:E9"/>
    <mergeCell ref="D10:E10"/>
  </mergeCells>
  <conditionalFormatting sqref="C9:C37">
    <cfRule type="cellIs" priority="1" dxfId="3" operator="lessThan" stopIfTrue="1">
      <formula>0.5</formula>
    </cfRule>
    <cfRule type="cellIs" priority="2" dxfId="4" operator="between" stopIfTrue="1">
      <formula>0.5</formula>
      <formula>0.8</formula>
    </cfRule>
    <cfRule type="cellIs" priority="3" dxfId="1" operator="greaterThan" stopIfTrue="1">
      <formula>0.8</formula>
    </cfRule>
  </conditionalFormatting>
  <printOptions/>
  <pageMargins left="0.49" right="0.5" top="0.5"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1:F225"/>
  <sheetViews>
    <sheetView workbookViewId="0" topLeftCell="A1">
      <selection activeCell="J25" sqref="J25"/>
    </sheetView>
  </sheetViews>
  <sheetFormatPr defaultColWidth="11.421875" defaultRowHeight="12.75"/>
  <cols>
    <col min="1" max="1" width="3.57421875" style="31" customWidth="1"/>
    <col min="2" max="2" width="39.8515625" style="1" customWidth="1"/>
    <col min="7" max="16384" width="11.421875" style="31" customWidth="1"/>
  </cols>
  <sheetData>
    <row r="1" spans="2:6" ht="13.5" thickBot="1">
      <c r="B1" s="32"/>
      <c r="C1" s="31"/>
      <c r="D1" s="31"/>
      <c r="E1" s="31"/>
      <c r="F1" s="31"/>
    </row>
    <row r="2" spans="2:6" ht="42" customHeight="1" thickBot="1">
      <c r="B2" s="114" t="s">
        <v>40</v>
      </c>
      <c r="C2" s="90"/>
      <c r="D2" s="90"/>
      <c r="E2" s="90"/>
      <c r="F2" s="115"/>
    </row>
    <row r="3" spans="2:6" ht="12.75" customHeight="1" thickBot="1">
      <c r="B3" s="85"/>
      <c r="C3" s="85"/>
      <c r="D3" s="85"/>
      <c r="E3" s="85"/>
      <c r="F3" s="85"/>
    </row>
    <row r="4" spans="2:6" ht="12.75" customHeight="1">
      <c r="B4" s="85"/>
      <c r="C4" s="86"/>
      <c r="D4" s="128" t="s">
        <v>86</v>
      </c>
      <c r="E4" s="129"/>
      <c r="F4" s="85"/>
    </row>
    <row r="5" spans="2:6" ht="12.75" customHeight="1">
      <c r="B5" s="85"/>
      <c r="C5" s="87"/>
      <c r="D5" s="124" t="s">
        <v>87</v>
      </c>
      <c r="E5" s="125"/>
      <c r="F5" s="85"/>
    </row>
    <row r="6" spans="2:6" ht="12.75" customHeight="1">
      <c r="B6" s="85"/>
      <c r="C6" s="88"/>
      <c r="D6" s="124" t="s">
        <v>89</v>
      </c>
      <c r="E6" s="125"/>
      <c r="F6" s="85"/>
    </row>
    <row r="7" spans="2:6" ht="12.75" customHeight="1" thickBot="1">
      <c r="B7" s="85"/>
      <c r="C7" s="89"/>
      <c r="D7" s="126" t="s">
        <v>88</v>
      </c>
      <c r="E7" s="127"/>
      <c r="F7" s="85"/>
    </row>
    <row r="8" spans="2:6" ht="12.75" customHeight="1" thickBot="1">
      <c r="B8" s="32"/>
      <c r="C8" s="31"/>
      <c r="D8" s="37"/>
      <c r="E8" s="31"/>
      <c r="F8" s="31"/>
    </row>
    <row r="9" spans="3:6" ht="89.25" customHeight="1" thickBot="1">
      <c r="C9" s="17" t="s">
        <v>79</v>
      </c>
      <c r="D9" s="18" t="s">
        <v>80</v>
      </c>
      <c r="E9" s="18" t="s">
        <v>81</v>
      </c>
      <c r="F9" s="19" t="s">
        <v>82</v>
      </c>
    </row>
    <row r="10" spans="2:6" ht="12.75">
      <c r="B10" s="14">
        <f>IF(ISBLANK('Liste d''élèves'!C7),"",('Liste d''élèves'!C7))</f>
      </c>
      <c r="C10" s="42">
        <f>IF(ISBLANK('Liste d''élèves'!C7),"",(IF('Saisie des résultats'!C9=1,1,0)+IF('Saisie des résultats'!D9=1,1,0)+IF('Saisie des résultats'!F9=1,1,0)+IF('Saisie des résultats'!G9=1,1,0)+IF('Saisie des résultats'!J9=1,1,0)+IF('Saisie des résultats'!K9=1,1,0)+IF('Saisie des résultats'!M9=1,1,0)+IF('Saisie des résultats'!N9=1,1,0)+IF('Saisie des résultats'!O9=1,1,0)+IF('Saisie des résultats'!U9=1,1,0))/10)</f>
      </c>
      <c r="D10" s="43">
        <f>IF(ISBLANK('Liste d''élèves'!C7),"",(IF('Saisie des résultats'!E9=1,1,0)+IF('Saisie des résultats'!H9=1,1,0)+IF('Saisie des résultats'!I9=1,1,0)+IF('Saisie des résultats'!L9=1,1,0)+IF('Saisie des résultats'!P9=1,1,0)+IF('Saisie des résultats'!Q9=1,1,0)+IF('Saisie des résultats'!R9=1,1,0)+IF('Saisie des résultats'!S9=1,1,0)+IF('Saisie des résultats'!T9=1,1,0)+IF('Saisie des résultats'!V9=1,1,0)+IF('Saisie des résultats'!W9=1,1,0)+IF('Saisie des résultats'!X9=1,1,0)+IF('Saisie des résultats'!Y9=1,1,0))/13)</f>
      </c>
      <c r="E10" s="43">
        <f>IF(ISBLANK('Liste d''élèves'!C7),"",(IF('Saisie des résultats'!Z9=1,1,0)+IF('Saisie des résultats'!AA9=1,1,0)+IF('Saisie des résultats'!AB9=1,1,0)+IF('Saisie des résultats'!AC9=1,1,0)+IF('Saisie des résultats'!AD9=1,1,0)+IF('Saisie des résultats'!AE9=1,1,0))/6)</f>
      </c>
      <c r="F10" s="44">
        <f>IF(ISBLANK('Liste d''élèves'!C7),"",COUNTIF('Saisie des résultats'!C9:AE9,1)/29)</f>
      </c>
    </row>
    <row r="11" spans="2:6" ht="12.75">
      <c r="B11" s="15">
        <f>IF(ISBLANK('Liste d''élèves'!C8),"",('Liste d''élèves'!C8))</f>
      </c>
      <c r="C11" s="40">
        <f>IF(ISBLANK('Liste d''élèves'!C8),"",(IF('Saisie des résultats'!C10=1,1,0)+IF('Saisie des résultats'!D10=1,1,0)+IF('Saisie des résultats'!F10=1,1,0)+IF('Saisie des résultats'!G10=1,1,0)+IF('Saisie des résultats'!J10=1,1,0)+IF('Saisie des résultats'!K10=1,1,0)+IF('Saisie des résultats'!M10=1,1,0)+IF('Saisie des résultats'!N10=1,1,0)+IF('Saisie des résultats'!O10=1,1,0)+IF('Saisie des résultats'!U10=1,1,0))/10)</f>
      </c>
      <c r="D11" s="41">
        <f>IF(ISBLANK('Liste d''élèves'!C8),"",(IF('Saisie des résultats'!E10=1,1,0)+IF('Saisie des résultats'!H10=1,1,0)+IF('Saisie des résultats'!I10=1,1,0)+IF('Saisie des résultats'!L10=1,1,0)+IF('Saisie des résultats'!P10=1,1,0)+IF('Saisie des résultats'!Q10=1,1,0)+IF('Saisie des résultats'!R10=1,1,0)+IF('Saisie des résultats'!S10=1,1,0)+IF('Saisie des résultats'!T10=1,1,0)+IF('Saisie des résultats'!V10=1,1,0)+IF('Saisie des résultats'!W10=1,1,0)+IF('Saisie des résultats'!X10=1,1,0)+IF('Saisie des résultats'!Y10=1,1,0))/13)</f>
      </c>
      <c r="E11" s="41">
        <f>IF(ISBLANK('Liste d''élèves'!C8),"",(IF('Saisie des résultats'!Z10=1,1,0)+IF('Saisie des résultats'!AA10=1,1,0)+IF('Saisie des résultats'!AB10=1,1,0)+IF('Saisie des résultats'!AC10=1,1,0)+IF('Saisie des résultats'!AD10=1,1,0)+IF('Saisie des résultats'!AE10=1,1,0))/6)</f>
      </c>
      <c r="F11" s="45">
        <f>IF(ISBLANK('Liste d''élèves'!C8),"",(10*C11+13*D11+6*E11)/29)</f>
      </c>
    </row>
    <row r="12" spans="2:6" ht="12.75">
      <c r="B12" s="15">
        <f>IF(ISBLANK('Liste d''élèves'!C9),"",('Liste d''élèves'!C9))</f>
      </c>
      <c r="C12" s="40">
        <f>IF(ISBLANK('Liste d''élèves'!C9),"",(IF('Saisie des résultats'!C11=1,1,0)+IF('Saisie des résultats'!D11=1,1,0)+IF('Saisie des résultats'!F11=1,1,0)+IF('Saisie des résultats'!G11=1,1,0)+IF('Saisie des résultats'!J11=1,1,0)+IF('Saisie des résultats'!K11=1,1,0)+IF('Saisie des résultats'!M11=1,1,0)+IF('Saisie des résultats'!N11=1,1,0)+IF('Saisie des résultats'!O11=1,1,0)+IF('Saisie des résultats'!U11=1,1,0))/10)</f>
      </c>
      <c r="D12" s="41">
        <f>IF(ISBLANK('Liste d''élèves'!C9),"",(IF('Saisie des résultats'!E11=1,1,0)+IF('Saisie des résultats'!H11=1,1,0)+IF('Saisie des résultats'!I11=1,1,0)+IF('Saisie des résultats'!L11=1,1,0)+IF('Saisie des résultats'!P11=1,1,0)+IF('Saisie des résultats'!Q11=1,1,0)+IF('Saisie des résultats'!R11=1,1,0)+IF('Saisie des résultats'!S11=1,1,0)+IF('Saisie des résultats'!T11=1,1,0)+IF('Saisie des résultats'!V11=1,1,0)+IF('Saisie des résultats'!W11=1,1,0)+IF('Saisie des résultats'!X11=1,1,0)+IF('Saisie des résultats'!Y11=1,1,0))/13)</f>
      </c>
      <c r="E12" s="41">
        <f>IF(ISBLANK('Liste d''élèves'!C9),"",(IF('Saisie des résultats'!Z11=1,1,0)+IF('Saisie des résultats'!AA11=1,1,0)+IF('Saisie des résultats'!AB11=1,1,0)+IF('Saisie des résultats'!AC11=1,1,0)+IF('Saisie des résultats'!AD11=1,1,0)+IF('Saisie des résultats'!AE11=1,1,0))/6)</f>
      </c>
      <c r="F12" s="45">
        <f>IF(ISBLANK('Liste d''élèves'!C9),"",(10*C12+13*D12+6*E12)/29)</f>
      </c>
    </row>
    <row r="13" spans="2:6" ht="12.75">
      <c r="B13" s="15">
        <f>IF(ISBLANK('Liste d''élèves'!C10),"",('Liste d''élèves'!C10))</f>
      </c>
      <c r="C13" s="40">
        <f>IF(ISBLANK('Liste d''élèves'!C10),"",(IF('Saisie des résultats'!C12=1,1,0)+IF('Saisie des résultats'!D12=1,1,0)+IF('Saisie des résultats'!F12=1,1,0)+IF('Saisie des résultats'!G12=1,1,0)+IF('Saisie des résultats'!J12=1,1,0)+IF('Saisie des résultats'!K12=1,1,0)+IF('Saisie des résultats'!M12=1,1,0)+IF('Saisie des résultats'!N12=1,1,0)+IF('Saisie des résultats'!O12=1,1,0)+IF('Saisie des résultats'!U12=1,1,0))/10)</f>
      </c>
      <c r="D13" s="41">
        <f>IF(ISBLANK('Liste d''élèves'!C10),"",(IF('Saisie des résultats'!E12=1,1,0)+IF('Saisie des résultats'!H12=1,1,0)+IF('Saisie des résultats'!I12=1,1,0)+IF('Saisie des résultats'!L12=1,1,0)+IF('Saisie des résultats'!P12=1,1,0)+IF('Saisie des résultats'!Q12=1,1,0)+IF('Saisie des résultats'!R12=1,1,0)+IF('Saisie des résultats'!S12=1,1,0)+IF('Saisie des résultats'!T12=1,1,0)+IF('Saisie des résultats'!V12=1,1,0)+IF('Saisie des résultats'!W12=1,1,0)+IF('Saisie des résultats'!X12=1,1,0)+IF('Saisie des résultats'!Y12=1,1,0))/13)</f>
      </c>
      <c r="E13" s="41">
        <f>IF(ISBLANK('Liste d''élèves'!C10),"",(IF('Saisie des résultats'!Z12=1,1,0)+IF('Saisie des résultats'!AA12=1,1,0)+IF('Saisie des résultats'!AB12=1,1,0)+IF('Saisie des résultats'!AC12=1,1,0)+IF('Saisie des résultats'!AD12=1,1,0)+IF('Saisie des résultats'!AE12=1,1,0))/6)</f>
      </c>
      <c r="F13" s="45">
        <f>IF(ISBLANK('Liste d''élèves'!C10),"",(10*C13+13*D13+6*E13)/29)</f>
      </c>
    </row>
    <row r="14" spans="2:6" ht="12.75">
      <c r="B14" s="15">
        <f>IF(ISBLANK('Liste d''élèves'!C11),"",('Liste d''élèves'!C11))</f>
      </c>
      <c r="C14" s="40">
        <f>IF(ISBLANK('Liste d''élèves'!C11),"",(IF('Saisie des résultats'!C13=1,1,0)+IF('Saisie des résultats'!D13=1,1,0)+IF('Saisie des résultats'!F13=1,1,0)+IF('Saisie des résultats'!G13=1,1,0)+IF('Saisie des résultats'!J13=1,1,0)+IF('Saisie des résultats'!K13=1,1,0)+IF('Saisie des résultats'!M13=1,1,0)+IF('Saisie des résultats'!N13=1,1,0)+IF('Saisie des résultats'!O13=1,1,0)+IF('Saisie des résultats'!U13=1,1,0))/10)</f>
      </c>
      <c r="D14" s="41">
        <f>IF(ISBLANK('Liste d''élèves'!C11),"",(IF('Saisie des résultats'!E13=1,1,0)+IF('Saisie des résultats'!H13=1,1,0)+IF('Saisie des résultats'!I13=1,1,0)+IF('Saisie des résultats'!L13=1,1,0)+IF('Saisie des résultats'!P13=1,1,0)+IF('Saisie des résultats'!Q13=1,1,0)+IF('Saisie des résultats'!R13=1,1,0)+IF('Saisie des résultats'!S13=1,1,0)+IF('Saisie des résultats'!T13=1,1,0)+IF('Saisie des résultats'!V13=1,1,0)+IF('Saisie des résultats'!W13=1,1,0)+IF('Saisie des résultats'!X13=1,1,0)+IF('Saisie des résultats'!Y13=1,1,0))/13)</f>
      </c>
      <c r="E14" s="41">
        <f>IF(ISBLANK('Liste d''élèves'!C11),"",(IF('Saisie des résultats'!Z13=1,1,0)+IF('Saisie des résultats'!AA13=1,1,0)+IF('Saisie des résultats'!AB13=1,1,0)+IF('Saisie des résultats'!AC13=1,1,0)+IF('Saisie des résultats'!AD13=1,1,0)+IF('Saisie des résultats'!AE13=1,1,0))/6)</f>
      </c>
      <c r="F14" s="45">
        <f>IF(ISBLANK('Liste d''élèves'!C11),"",(10*C14+13*D14+6*E14)/29)</f>
      </c>
    </row>
    <row r="15" spans="2:6" ht="12.75">
      <c r="B15" s="15">
        <f>IF(ISBLANK('Liste d''élèves'!C12),"",('Liste d''élèves'!C12))</f>
      </c>
      <c r="C15" s="40">
        <f>IF(ISBLANK('Liste d''élèves'!C12),"",(IF('Saisie des résultats'!C14=1,1,0)+IF('Saisie des résultats'!D14=1,1,0)+IF('Saisie des résultats'!F14=1,1,0)+IF('Saisie des résultats'!G14=1,1,0)+IF('Saisie des résultats'!J14=1,1,0)+IF('Saisie des résultats'!K14=1,1,0)+IF('Saisie des résultats'!M14=1,1,0)+IF('Saisie des résultats'!N14=1,1,0)+IF('Saisie des résultats'!O14=1,1,0)+IF('Saisie des résultats'!U14=1,1,0))/10)</f>
      </c>
      <c r="D15" s="41">
        <f>IF(ISBLANK('Liste d''élèves'!C12),"",(IF('Saisie des résultats'!E14=1,1,0)+IF('Saisie des résultats'!H14=1,1,0)+IF('Saisie des résultats'!I14=1,1,0)+IF('Saisie des résultats'!L14=1,1,0)+IF('Saisie des résultats'!P14=1,1,0)+IF('Saisie des résultats'!Q14=1,1,0)+IF('Saisie des résultats'!R14=1,1,0)+IF('Saisie des résultats'!S14=1,1,0)+IF('Saisie des résultats'!T14=1,1,0)+IF('Saisie des résultats'!V14=1,1,0)+IF('Saisie des résultats'!W14=1,1,0)+IF('Saisie des résultats'!X14=1,1,0)+IF('Saisie des résultats'!Y14=1,1,0))/13)</f>
      </c>
      <c r="E15" s="41">
        <f>IF(ISBLANK('Liste d''élèves'!C12),"",(IF('Saisie des résultats'!Z14=1,1,0)+IF('Saisie des résultats'!AA14=1,1,0)+IF('Saisie des résultats'!AB14=1,1,0)+IF('Saisie des résultats'!AC14=1,1,0)+IF('Saisie des résultats'!AD14=1,1,0)+IF('Saisie des résultats'!AE14=1,1,0))/6)</f>
      </c>
      <c r="F15" s="45">
        <f>IF(ISBLANK('Liste d''élèves'!C12),"",(10*C15+13*D15+6*E15)/29)</f>
      </c>
    </row>
    <row r="16" spans="2:6" ht="12.75">
      <c r="B16" s="15">
        <f>IF(ISBLANK('Liste d''élèves'!C13),"",('Liste d''élèves'!C13))</f>
      </c>
      <c r="C16" s="40">
        <f>IF(ISBLANK('Liste d''élèves'!C13),"",(IF('Saisie des résultats'!C15=1,1,0)+IF('Saisie des résultats'!D15=1,1,0)+IF('Saisie des résultats'!F15=1,1,0)+IF('Saisie des résultats'!G15=1,1,0)+IF('Saisie des résultats'!J15=1,1,0)+IF('Saisie des résultats'!K15=1,1,0)+IF('Saisie des résultats'!M15=1,1,0)+IF('Saisie des résultats'!N15=1,1,0)+IF('Saisie des résultats'!O15=1,1,0)+IF('Saisie des résultats'!U15=1,1,0))/10)</f>
      </c>
      <c r="D16" s="41">
        <f>IF(ISBLANK('Liste d''élèves'!C13),"",(IF('Saisie des résultats'!E15=1,1,0)+IF('Saisie des résultats'!H15=1,1,0)+IF('Saisie des résultats'!I15=1,1,0)+IF('Saisie des résultats'!L15=1,1,0)+IF('Saisie des résultats'!P15=1,1,0)+IF('Saisie des résultats'!Q15=1,1,0)+IF('Saisie des résultats'!R15=1,1,0)+IF('Saisie des résultats'!S15=1,1,0)+IF('Saisie des résultats'!T15=1,1,0)+IF('Saisie des résultats'!V15=1,1,0)+IF('Saisie des résultats'!W15=1,1,0)+IF('Saisie des résultats'!X15=1,1,0)+IF('Saisie des résultats'!Y15=1,1,0))/13)</f>
      </c>
      <c r="E16" s="41">
        <f>IF(ISBLANK('Liste d''élèves'!C13),"",(IF('Saisie des résultats'!Z15=1,1,0)+IF('Saisie des résultats'!AA15=1,1,0)+IF('Saisie des résultats'!AB15=1,1,0)+IF('Saisie des résultats'!AC15=1,1,0)+IF('Saisie des résultats'!AD15=1,1,0)+IF('Saisie des résultats'!AE15=1,1,0))/6)</f>
      </c>
      <c r="F16" s="45">
        <f>IF(ISBLANK('Liste d''élèves'!C13),"",(10*C16+13*D16+6*E16)/29)</f>
      </c>
    </row>
    <row r="17" spans="2:6" ht="12.75">
      <c r="B17" s="15">
        <f>IF(ISBLANK('Liste d''élèves'!C14),"",('Liste d''élèves'!C14))</f>
      </c>
      <c r="C17" s="40">
        <f>IF(ISBLANK('Liste d''élèves'!C14),"",(IF('Saisie des résultats'!C16=1,1,0)+IF('Saisie des résultats'!D16=1,1,0)+IF('Saisie des résultats'!F16=1,1,0)+IF('Saisie des résultats'!G16=1,1,0)+IF('Saisie des résultats'!J16=1,1,0)+IF('Saisie des résultats'!K16=1,1,0)+IF('Saisie des résultats'!M16=1,1,0)+IF('Saisie des résultats'!N16=1,1,0)+IF('Saisie des résultats'!O16=1,1,0)+IF('Saisie des résultats'!U16=1,1,0))/10)</f>
      </c>
      <c r="D17" s="41">
        <f>IF(ISBLANK('Liste d''élèves'!C14),"",(IF('Saisie des résultats'!E16=1,1,0)+IF('Saisie des résultats'!H16=1,1,0)+IF('Saisie des résultats'!I16=1,1,0)+IF('Saisie des résultats'!L16=1,1,0)+IF('Saisie des résultats'!P16=1,1,0)+IF('Saisie des résultats'!Q16=1,1,0)+IF('Saisie des résultats'!R16=1,1,0)+IF('Saisie des résultats'!S16=1,1,0)+IF('Saisie des résultats'!T16=1,1,0)+IF('Saisie des résultats'!V16=1,1,0)+IF('Saisie des résultats'!W16=1,1,0)+IF('Saisie des résultats'!X16=1,1,0)+IF('Saisie des résultats'!Y16=1,1,0))/13)</f>
      </c>
      <c r="E17" s="41">
        <f>IF(ISBLANK('Liste d''élèves'!C14),"",(IF('Saisie des résultats'!Z16=1,1,0)+IF('Saisie des résultats'!AA16=1,1,0)+IF('Saisie des résultats'!AB16=1,1,0)+IF('Saisie des résultats'!AC16=1,1,0)+IF('Saisie des résultats'!AD16=1,1,0)+IF('Saisie des résultats'!AE16=1,1,0))/6)</f>
      </c>
      <c r="F17" s="45">
        <f>IF(ISBLANK('Liste d''élèves'!C14),"",(10*C17+13*D17+6*E17)/29)</f>
      </c>
    </row>
    <row r="18" spans="2:6" ht="12.75">
      <c r="B18" s="15">
        <f>IF(ISBLANK('Liste d''élèves'!C15),"",('Liste d''élèves'!C15))</f>
      </c>
      <c r="C18" s="40">
        <f>IF(ISBLANK('Liste d''élèves'!C15),"",(IF('Saisie des résultats'!C17=1,1,0)+IF('Saisie des résultats'!D17=1,1,0)+IF('Saisie des résultats'!F17=1,1,0)+IF('Saisie des résultats'!G17=1,1,0)+IF('Saisie des résultats'!J17=1,1,0)+IF('Saisie des résultats'!K17=1,1,0)+IF('Saisie des résultats'!M17=1,1,0)+IF('Saisie des résultats'!N17=1,1,0)+IF('Saisie des résultats'!O17=1,1,0)+IF('Saisie des résultats'!U17=1,1,0))/10)</f>
      </c>
      <c r="D18" s="41">
        <f>IF(ISBLANK('Liste d''élèves'!C15),"",(IF('Saisie des résultats'!E17=1,1,0)+IF('Saisie des résultats'!H17=1,1,0)+IF('Saisie des résultats'!I17=1,1,0)+IF('Saisie des résultats'!L17=1,1,0)+IF('Saisie des résultats'!P17=1,1,0)+IF('Saisie des résultats'!Q17=1,1,0)+IF('Saisie des résultats'!R17=1,1,0)+IF('Saisie des résultats'!S17=1,1,0)+IF('Saisie des résultats'!T17=1,1,0)+IF('Saisie des résultats'!V17=1,1,0)+IF('Saisie des résultats'!W17=1,1,0)+IF('Saisie des résultats'!X17=1,1,0)+IF('Saisie des résultats'!Y17=1,1,0))/13)</f>
      </c>
      <c r="E18" s="41">
        <f>IF(ISBLANK('Liste d''élèves'!C15),"",(IF('Saisie des résultats'!Z17=1,1,0)+IF('Saisie des résultats'!AA17=1,1,0)+IF('Saisie des résultats'!AB17=1,1,0)+IF('Saisie des résultats'!AC17=1,1,0)+IF('Saisie des résultats'!AD17=1,1,0)+IF('Saisie des résultats'!AE17=1,1,0))/6)</f>
      </c>
      <c r="F18" s="45">
        <f>IF(ISBLANK('Liste d''élèves'!C15),"",(10*C18+13*D18+6*E18)/29)</f>
      </c>
    </row>
    <row r="19" spans="2:6" ht="12.75">
      <c r="B19" s="15">
        <f>IF(ISBLANK('Liste d''élèves'!C16),"",('Liste d''élèves'!C16))</f>
      </c>
      <c r="C19" s="40">
        <f>IF(ISBLANK('Liste d''élèves'!C16),"",(IF('Saisie des résultats'!C18=1,1,0)+IF('Saisie des résultats'!D18=1,1,0)+IF('Saisie des résultats'!F18=1,1,0)+IF('Saisie des résultats'!G18=1,1,0)+IF('Saisie des résultats'!J18=1,1,0)+IF('Saisie des résultats'!K18=1,1,0)+IF('Saisie des résultats'!M18=1,1,0)+IF('Saisie des résultats'!N18=1,1,0)+IF('Saisie des résultats'!O18=1,1,0)+IF('Saisie des résultats'!U18=1,1,0))/10)</f>
      </c>
      <c r="D19" s="41">
        <f>IF(ISBLANK('Liste d''élèves'!C16),"",(IF('Saisie des résultats'!E18=1,1,0)+IF('Saisie des résultats'!H18=1,1,0)+IF('Saisie des résultats'!I18=1,1,0)+IF('Saisie des résultats'!L18=1,1,0)+IF('Saisie des résultats'!P18=1,1,0)+IF('Saisie des résultats'!Q18=1,1,0)+IF('Saisie des résultats'!R18=1,1,0)+IF('Saisie des résultats'!S18=1,1,0)+IF('Saisie des résultats'!T18=1,1,0)+IF('Saisie des résultats'!V18=1,1,0)+IF('Saisie des résultats'!W18=1,1,0)+IF('Saisie des résultats'!X18=1,1,0)+IF('Saisie des résultats'!Y18=1,1,0))/13)</f>
      </c>
      <c r="E19" s="41">
        <f>IF(ISBLANK('Liste d''élèves'!C16),"",(IF('Saisie des résultats'!Z18=1,1,0)+IF('Saisie des résultats'!AA18=1,1,0)+IF('Saisie des résultats'!AB18=1,1,0)+IF('Saisie des résultats'!AC18=1,1,0)+IF('Saisie des résultats'!AD18=1,1,0)+IF('Saisie des résultats'!AE18=1,1,0))/6)</f>
      </c>
      <c r="F19" s="45">
        <f>IF(ISBLANK('Liste d''élèves'!C16),"",(10*C19+13*D19+6*E19)/29)</f>
      </c>
    </row>
    <row r="20" spans="2:6" ht="12.75">
      <c r="B20" s="15">
        <f>IF(ISBLANK('Liste d''élèves'!C17),"",('Liste d''élèves'!C17))</f>
      </c>
      <c r="C20" s="40">
        <f>IF(ISBLANK('Liste d''élèves'!C17),"",(IF('Saisie des résultats'!C19=1,1,0)+IF('Saisie des résultats'!D19=1,1,0)+IF('Saisie des résultats'!F19=1,1,0)+IF('Saisie des résultats'!G19=1,1,0)+IF('Saisie des résultats'!J19=1,1,0)+IF('Saisie des résultats'!K19=1,1,0)+IF('Saisie des résultats'!M19=1,1,0)+IF('Saisie des résultats'!N19=1,1,0)+IF('Saisie des résultats'!O19=1,1,0)+IF('Saisie des résultats'!U19=1,1,0))/10)</f>
      </c>
      <c r="D20" s="41">
        <f>IF(ISBLANK('Liste d''élèves'!C17),"",(IF('Saisie des résultats'!E19=1,1,0)+IF('Saisie des résultats'!H19=1,1,0)+IF('Saisie des résultats'!I19=1,1,0)+IF('Saisie des résultats'!L19=1,1,0)+IF('Saisie des résultats'!P19=1,1,0)+IF('Saisie des résultats'!Q19=1,1,0)+IF('Saisie des résultats'!R19=1,1,0)+IF('Saisie des résultats'!S19=1,1,0)+IF('Saisie des résultats'!T19=1,1,0)+IF('Saisie des résultats'!V19=1,1,0)+IF('Saisie des résultats'!W19=1,1,0)+IF('Saisie des résultats'!X19=1,1,0)+IF('Saisie des résultats'!Y19=1,1,0))/13)</f>
      </c>
      <c r="E20" s="41">
        <f>IF(ISBLANK('Liste d''élèves'!C17),"",(IF('Saisie des résultats'!Z19=1,1,0)+IF('Saisie des résultats'!AA19=1,1,0)+IF('Saisie des résultats'!AB19=1,1,0)+IF('Saisie des résultats'!AC19=1,1,0)+IF('Saisie des résultats'!AD19=1,1,0)+IF('Saisie des résultats'!AE19=1,1,0))/6)</f>
      </c>
      <c r="F20" s="45">
        <f>IF(ISBLANK('Liste d''élèves'!C17),"",(10*C20+13*D20+6*E20)/29)</f>
      </c>
    </row>
    <row r="21" spans="2:6" ht="12.75">
      <c r="B21" s="15">
        <f>IF(ISBLANK('Liste d''élèves'!C18),"",('Liste d''élèves'!C18))</f>
      </c>
      <c r="C21" s="40">
        <f>IF(ISBLANK('Liste d''élèves'!C18),"",(IF('Saisie des résultats'!C20=1,1,0)+IF('Saisie des résultats'!D20=1,1,0)+IF('Saisie des résultats'!F20=1,1,0)+IF('Saisie des résultats'!G20=1,1,0)+IF('Saisie des résultats'!J20=1,1,0)+IF('Saisie des résultats'!K20=1,1,0)+IF('Saisie des résultats'!M20=1,1,0)+IF('Saisie des résultats'!N20=1,1,0)+IF('Saisie des résultats'!O20=1,1,0)+IF('Saisie des résultats'!U20=1,1,0))/10)</f>
      </c>
      <c r="D21" s="41">
        <f>IF(ISBLANK('Liste d''élèves'!C18),"",(IF('Saisie des résultats'!E20=1,1,0)+IF('Saisie des résultats'!H20=1,1,0)+IF('Saisie des résultats'!I20=1,1,0)+IF('Saisie des résultats'!L20=1,1,0)+IF('Saisie des résultats'!P20=1,1,0)+IF('Saisie des résultats'!Q20=1,1,0)+IF('Saisie des résultats'!R20=1,1,0)+IF('Saisie des résultats'!S20=1,1,0)+IF('Saisie des résultats'!T20=1,1,0)+IF('Saisie des résultats'!V20=1,1,0)+IF('Saisie des résultats'!W20=1,1,0)+IF('Saisie des résultats'!X20=1,1,0)+IF('Saisie des résultats'!Y20=1,1,0))/13)</f>
      </c>
      <c r="E21" s="41">
        <f>IF(ISBLANK('Liste d''élèves'!C18),"",(IF('Saisie des résultats'!Z20=1,1,0)+IF('Saisie des résultats'!AA20=1,1,0)+IF('Saisie des résultats'!AB20=1,1,0)+IF('Saisie des résultats'!AC20=1,1,0)+IF('Saisie des résultats'!AD20=1,1,0)+IF('Saisie des résultats'!AE20=1,1,0))/6)</f>
      </c>
      <c r="F21" s="45">
        <f>IF(ISBLANK('Liste d''élèves'!C18),"",(10*C21+13*D21+6*E21)/29)</f>
      </c>
    </row>
    <row r="22" spans="2:6" ht="12.75">
      <c r="B22" s="15">
        <f>IF(ISBLANK('Liste d''élèves'!C19),"",('Liste d''élèves'!C19))</f>
      </c>
      <c r="C22" s="40">
        <f>IF(ISBLANK('Liste d''élèves'!C19),"",(IF('Saisie des résultats'!C21=1,1,0)+IF('Saisie des résultats'!D21=1,1,0)+IF('Saisie des résultats'!F21=1,1,0)+IF('Saisie des résultats'!G21=1,1,0)+IF('Saisie des résultats'!J21=1,1,0)+IF('Saisie des résultats'!K21=1,1,0)+IF('Saisie des résultats'!M21=1,1,0)+IF('Saisie des résultats'!N21=1,1,0)+IF('Saisie des résultats'!O21=1,1,0)+IF('Saisie des résultats'!U21=1,1,0))/10)</f>
      </c>
      <c r="D22" s="41">
        <f>IF(ISBLANK('Liste d''élèves'!C19),"",(IF('Saisie des résultats'!E21=1,1,0)+IF('Saisie des résultats'!H21=1,1,0)+IF('Saisie des résultats'!I21=1,1,0)+IF('Saisie des résultats'!L21=1,1,0)+IF('Saisie des résultats'!P21=1,1,0)+IF('Saisie des résultats'!Q21=1,1,0)+IF('Saisie des résultats'!R21=1,1,0)+IF('Saisie des résultats'!S21=1,1,0)+IF('Saisie des résultats'!T21=1,1,0)+IF('Saisie des résultats'!V21=1,1,0)+IF('Saisie des résultats'!W21=1,1,0)+IF('Saisie des résultats'!X21=1,1,0)+IF('Saisie des résultats'!Y21=1,1,0))/13)</f>
      </c>
      <c r="E22" s="41">
        <f>IF(ISBLANK('Liste d''élèves'!C19),"",(IF('Saisie des résultats'!Z21=1,1,0)+IF('Saisie des résultats'!AA21=1,1,0)+IF('Saisie des résultats'!AB21=1,1,0)+IF('Saisie des résultats'!AC21=1,1,0)+IF('Saisie des résultats'!AD21=1,1,0)+IF('Saisie des résultats'!AE21=1,1,0))/6)</f>
      </c>
      <c r="F22" s="45">
        <f>IF(ISBLANK('Liste d''élèves'!C19),"",(10*C22+13*D22+6*E22)/29)</f>
      </c>
    </row>
    <row r="23" spans="2:6" ht="12.75">
      <c r="B23" s="15">
        <f>IF(ISBLANK('Liste d''élèves'!C20),"",('Liste d''élèves'!C20))</f>
      </c>
      <c r="C23" s="40">
        <f>IF(ISBLANK('Liste d''élèves'!C20),"",(IF('Saisie des résultats'!C22=1,1,0)+IF('Saisie des résultats'!D22=1,1,0)+IF('Saisie des résultats'!F22=1,1,0)+IF('Saisie des résultats'!G22=1,1,0)+IF('Saisie des résultats'!J22=1,1,0)+IF('Saisie des résultats'!K22=1,1,0)+IF('Saisie des résultats'!M22=1,1,0)+IF('Saisie des résultats'!N22=1,1,0)+IF('Saisie des résultats'!O22=1,1,0)+IF('Saisie des résultats'!U22=1,1,0))/10)</f>
      </c>
      <c r="D23" s="41">
        <f>IF(ISBLANK('Liste d''élèves'!C20),"",(IF('Saisie des résultats'!E22=1,1,0)+IF('Saisie des résultats'!H22=1,1,0)+IF('Saisie des résultats'!I22=1,1,0)+IF('Saisie des résultats'!L22=1,1,0)+IF('Saisie des résultats'!P22=1,1,0)+IF('Saisie des résultats'!Q22=1,1,0)+IF('Saisie des résultats'!R22=1,1,0)+IF('Saisie des résultats'!S22=1,1,0)+IF('Saisie des résultats'!T22=1,1,0)+IF('Saisie des résultats'!V22=1,1,0)+IF('Saisie des résultats'!W22=1,1,0)+IF('Saisie des résultats'!X22=1,1,0)+IF('Saisie des résultats'!Y22=1,1,0))/13)</f>
      </c>
      <c r="E23" s="41">
        <f>IF(ISBLANK('Liste d''élèves'!C20),"",(IF('Saisie des résultats'!Z22=1,1,0)+IF('Saisie des résultats'!AA22=1,1,0)+IF('Saisie des résultats'!AB22=1,1,0)+IF('Saisie des résultats'!AC22=1,1,0)+IF('Saisie des résultats'!AD22=1,1,0)+IF('Saisie des résultats'!AE22=1,1,0))/6)</f>
      </c>
      <c r="F23" s="45">
        <f>IF(ISBLANK('Liste d''élèves'!C20),"",(10*C23+13*D23+6*E23)/29)</f>
      </c>
    </row>
    <row r="24" spans="2:6" ht="12.75">
      <c r="B24" s="15">
        <f>IF(ISBLANK('Liste d''élèves'!C21),"",('Liste d''élèves'!C21))</f>
      </c>
      <c r="C24" s="40">
        <f>IF(ISBLANK('Liste d''élèves'!C21),"",(IF('Saisie des résultats'!C23=1,1,0)+IF('Saisie des résultats'!D23=1,1,0)+IF('Saisie des résultats'!F23=1,1,0)+IF('Saisie des résultats'!G23=1,1,0)+IF('Saisie des résultats'!J23=1,1,0)+IF('Saisie des résultats'!K23=1,1,0)+IF('Saisie des résultats'!M23=1,1,0)+IF('Saisie des résultats'!N23=1,1,0)+IF('Saisie des résultats'!O23=1,1,0)+IF('Saisie des résultats'!U23=1,1,0))/10)</f>
      </c>
      <c r="D24" s="41">
        <f>IF(ISBLANK('Liste d''élèves'!C21),"",(IF('Saisie des résultats'!E23=1,1,0)+IF('Saisie des résultats'!H23=1,1,0)+IF('Saisie des résultats'!I23=1,1,0)+IF('Saisie des résultats'!L23=1,1,0)+IF('Saisie des résultats'!P23=1,1,0)+IF('Saisie des résultats'!Q23=1,1,0)+IF('Saisie des résultats'!R23=1,1,0)+IF('Saisie des résultats'!S23=1,1,0)+IF('Saisie des résultats'!T23=1,1,0)+IF('Saisie des résultats'!V23=1,1,0)+IF('Saisie des résultats'!W23=1,1,0)+IF('Saisie des résultats'!X23=1,1,0)+IF('Saisie des résultats'!Y23=1,1,0))/13)</f>
      </c>
      <c r="E24" s="41">
        <f>IF(ISBLANK('Liste d''élèves'!C21),"",(IF('Saisie des résultats'!Z23=1,1,0)+IF('Saisie des résultats'!AA23=1,1,0)+IF('Saisie des résultats'!AB23=1,1,0)+IF('Saisie des résultats'!AC23=1,1,0)+IF('Saisie des résultats'!AD23=1,1,0)+IF('Saisie des résultats'!AE23=1,1,0))/6)</f>
      </c>
      <c r="F24" s="45">
        <f>IF(ISBLANK('Liste d''élèves'!C21),"",(10*C24+13*D24+6*E24)/29)</f>
      </c>
    </row>
    <row r="25" spans="2:6" ht="12.75">
      <c r="B25" s="15">
        <f>IF(ISBLANK('Liste d''élèves'!C22),"",('Liste d''élèves'!C22))</f>
      </c>
      <c r="C25" s="40">
        <f>IF(ISBLANK('Liste d''élèves'!C22),"",(IF('Saisie des résultats'!C24=1,1,0)+IF('Saisie des résultats'!D24=1,1,0)+IF('Saisie des résultats'!F24=1,1,0)+IF('Saisie des résultats'!G24=1,1,0)+IF('Saisie des résultats'!J24=1,1,0)+IF('Saisie des résultats'!K24=1,1,0)+IF('Saisie des résultats'!M24=1,1,0)+IF('Saisie des résultats'!N24=1,1,0)+IF('Saisie des résultats'!O24=1,1,0)+IF('Saisie des résultats'!U24=1,1,0))/10)</f>
      </c>
      <c r="D25" s="41">
        <f>IF(ISBLANK('Liste d''élèves'!C22),"",(IF('Saisie des résultats'!E24=1,1,0)+IF('Saisie des résultats'!H24=1,1,0)+IF('Saisie des résultats'!I24=1,1,0)+IF('Saisie des résultats'!L24=1,1,0)+IF('Saisie des résultats'!P24=1,1,0)+IF('Saisie des résultats'!Q24=1,1,0)+IF('Saisie des résultats'!R24=1,1,0)+IF('Saisie des résultats'!S24=1,1,0)+IF('Saisie des résultats'!T24=1,1,0)+IF('Saisie des résultats'!V24=1,1,0)+IF('Saisie des résultats'!W24=1,1,0)+IF('Saisie des résultats'!X24=1,1,0)+IF('Saisie des résultats'!Y24=1,1,0))/13)</f>
      </c>
      <c r="E25" s="41">
        <f>IF(ISBLANK('Liste d''élèves'!C22),"",(IF('Saisie des résultats'!Z24=1,1,0)+IF('Saisie des résultats'!AA24=1,1,0)+IF('Saisie des résultats'!AB24=1,1,0)+IF('Saisie des résultats'!AC24=1,1,0)+IF('Saisie des résultats'!AD24=1,1,0)+IF('Saisie des résultats'!AE24=1,1,0))/6)</f>
      </c>
      <c r="F25" s="45">
        <f>IF(ISBLANK('Liste d''élèves'!C22),"",(10*C25+13*D25+6*E25)/29)</f>
      </c>
    </row>
    <row r="26" spans="2:6" ht="12.75">
      <c r="B26" s="15" t="str">
        <f>IF(ISBLANK('Liste d''élèves'!C23),"",('Liste d''élèves'!C23))</f>
        <v>sss</v>
      </c>
      <c r="C26" s="40">
        <f>IF(ISBLANK('Liste d''élèves'!C23),"",(IF('Saisie des résultats'!C25=1,1,0)+IF('Saisie des résultats'!D25=1,1,0)+IF('Saisie des résultats'!F25=1,1,0)+IF('Saisie des résultats'!G25=1,1,0)+IF('Saisie des résultats'!J25=1,1,0)+IF('Saisie des résultats'!K25=1,1,0)+IF('Saisie des résultats'!M25=1,1,0)+IF('Saisie des résultats'!N25=1,1,0)+IF('Saisie des résultats'!O25=1,1,0)+IF('Saisie des résultats'!U25=1,1,0))/10)</f>
        <v>0</v>
      </c>
      <c r="D26" s="41">
        <f>IF(ISBLANK('Liste d''élèves'!C23),"",(IF('Saisie des résultats'!E25=1,1,0)+IF('Saisie des résultats'!H25=1,1,0)+IF('Saisie des résultats'!I25=1,1,0)+IF('Saisie des résultats'!L25=1,1,0)+IF('Saisie des résultats'!P25=1,1,0)+IF('Saisie des résultats'!Q25=1,1,0)+IF('Saisie des résultats'!R25=1,1,0)+IF('Saisie des résultats'!S25=1,1,0)+IF('Saisie des résultats'!T25=1,1,0)+IF('Saisie des résultats'!V25=1,1,0)+IF('Saisie des résultats'!W25=1,1,0)+IF('Saisie des résultats'!X25=1,1,0)+IF('Saisie des résultats'!Y25=1,1,0))/13)</f>
        <v>0</v>
      </c>
      <c r="E26" s="41">
        <f>IF(ISBLANK('Liste d''élèves'!C23),"",(IF('Saisie des résultats'!Z25=1,1,0)+IF('Saisie des résultats'!AA25=1,1,0)+IF('Saisie des résultats'!AB25=1,1,0)+IF('Saisie des résultats'!AC25=1,1,0)+IF('Saisie des résultats'!AD25=1,1,0)+IF('Saisie des résultats'!AE25=1,1,0))/6)</f>
        <v>0</v>
      </c>
      <c r="F26" s="45">
        <f>IF(ISBLANK('Liste d''élèves'!C23),"",(10*C26+13*D26+6*E26)/29)</f>
        <v>0</v>
      </c>
    </row>
    <row r="27" spans="2:6" ht="12.75">
      <c r="B27" s="15" t="str">
        <f>IF(ISBLANK('Liste d''élèves'!C24),"",('Liste d''élèves'!C24))</f>
        <v>ddd</v>
      </c>
      <c r="C27" s="40">
        <f>IF(ISBLANK('Liste d''élèves'!C24),"",(IF('Saisie des résultats'!C26=1,1,0)+IF('Saisie des résultats'!D26=1,1,0)+IF('Saisie des résultats'!F26=1,1,0)+IF('Saisie des résultats'!G26=1,1,0)+IF('Saisie des résultats'!J26=1,1,0)+IF('Saisie des résultats'!K26=1,1,0)+IF('Saisie des résultats'!M26=1,1,0)+IF('Saisie des résultats'!N26=1,1,0)+IF('Saisie des résultats'!O26=1,1,0)+IF('Saisie des résultats'!U26=1,1,0))/10)</f>
        <v>0</v>
      </c>
      <c r="D27" s="41">
        <f>IF(ISBLANK('Liste d''élèves'!C24),"",(IF('Saisie des résultats'!E26=1,1,0)+IF('Saisie des résultats'!H26=1,1,0)+IF('Saisie des résultats'!I26=1,1,0)+IF('Saisie des résultats'!L26=1,1,0)+IF('Saisie des résultats'!P26=1,1,0)+IF('Saisie des résultats'!Q26=1,1,0)+IF('Saisie des résultats'!R26=1,1,0)+IF('Saisie des résultats'!S26=1,1,0)+IF('Saisie des résultats'!T26=1,1,0)+IF('Saisie des résultats'!V26=1,1,0)+IF('Saisie des résultats'!W26=1,1,0)+IF('Saisie des résultats'!X26=1,1,0)+IF('Saisie des résultats'!Y26=1,1,0))/13)</f>
        <v>0</v>
      </c>
      <c r="E27" s="41">
        <f>IF(ISBLANK('Liste d''élèves'!C24),"",(IF('Saisie des résultats'!Z26=1,1,0)+IF('Saisie des résultats'!AA26=1,1,0)+IF('Saisie des résultats'!AB26=1,1,0)+IF('Saisie des résultats'!AC26=1,1,0)+IF('Saisie des résultats'!AD26=1,1,0)+IF('Saisie des résultats'!AE26=1,1,0))/6)</f>
        <v>0</v>
      </c>
      <c r="F27" s="45">
        <f>IF(ISBLANK('Liste d''élèves'!C24),"",(10*C27+13*D27+6*E27)/29)</f>
        <v>0</v>
      </c>
    </row>
    <row r="28" spans="2:6" ht="12.75">
      <c r="B28" s="15" t="str">
        <f>IF(ISBLANK('Liste d''élèves'!C25),"",('Liste d''élèves'!C25))</f>
        <v>fff</v>
      </c>
      <c r="C28" s="40">
        <f>IF(ISBLANK('Liste d''élèves'!C25),"",(IF('Saisie des résultats'!C27=1,1,0)+IF('Saisie des résultats'!D27=1,1,0)+IF('Saisie des résultats'!F27=1,1,0)+IF('Saisie des résultats'!G27=1,1,0)+IF('Saisie des résultats'!J27=1,1,0)+IF('Saisie des résultats'!K27=1,1,0)+IF('Saisie des résultats'!M27=1,1,0)+IF('Saisie des résultats'!N27=1,1,0)+IF('Saisie des résultats'!O27=1,1,0)+IF('Saisie des résultats'!U27=1,1,0))/10)</f>
        <v>0</v>
      </c>
      <c r="D28" s="41">
        <f>IF(ISBLANK('Liste d''élèves'!C25),"",(IF('Saisie des résultats'!E27=1,1,0)+IF('Saisie des résultats'!H27=1,1,0)+IF('Saisie des résultats'!I27=1,1,0)+IF('Saisie des résultats'!L27=1,1,0)+IF('Saisie des résultats'!P27=1,1,0)+IF('Saisie des résultats'!Q27=1,1,0)+IF('Saisie des résultats'!R27=1,1,0)+IF('Saisie des résultats'!S27=1,1,0)+IF('Saisie des résultats'!T27=1,1,0)+IF('Saisie des résultats'!V27=1,1,0)+IF('Saisie des résultats'!W27=1,1,0)+IF('Saisie des résultats'!X27=1,1,0)+IF('Saisie des résultats'!Y27=1,1,0))/13)</f>
        <v>0</v>
      </c>
      <c r="E28" s="41">
        <f>IF(ISBLANK('Liste d''élèves'!C25),"",(IF('Saisie des résultats'!Z27=1,1,0)+IF('Saisie des résultats'!AA27=1,1,0)+IF('Saisie des résultats'!AB27=1,1,0)+IF('Saisie des résultats'!AC27=1,1,0)+IF('Saisie des résultats'!AD27=1,1,0)+IF('Saisie des résultats'!AE27=1,1,0))/6)</f>
        <v>0</v>
      </c>
      <c r="F28" s="45">
        <f>IF(ISBLANK('Liste d''élèves'!C25),"",(10*C28+13*D28+6*E28)/29)</f>
        <v>0</v>
      </c>
    </row>
    <row r="29" spans="2:6" ht="12.75">
      <c r="B29" s="15">
        <f>IF(ISBLANK('Liste d''élèves'!C26),"",('Liste d''élèves'!C26))</f>
      </c>
      <c r="C29" s="40">
        <f>IF(ISBLANK('Liste d''élèves'!C26),"",(IF('Saisie des résultats'!C28=1,1,0)+IF('Saisie des résultats'!D28=1,1,0)+IF('Saisie des résultats'!F28=1,1,0)+IF('Saisie des résultats'!G28=1,1,0)+IF('Saisie des résultats'!J28=1,1,0)+IF('Saisie des résultats'!K28=1,1,0)+IF('Saisie des résultats'!M28=1,1,0)+IF('Saisie des résultats'!N28=1,1,0)+IF('Saisie des résultats'!O28=1,1,0)+IF('Saisie des résultats'!U28=1,1,0))/10)</f>
      </c>
      <c r="D29" s="41">
        <f>IF(ISBLANK('Liste d''élèves'!C26),"",(IF('Saisie des résultats'!E28=1,1,0)+IF('Saisie des résultats'!H28=1,1,0)+IF('Saisie des résultats'!I28=1,1,0)+IF('Saisie des résultats'!L28=1,1,0)+IF('Saisie des résultats'!P28=1,1,0)+IF('Saisie des résultats'!Q28=1,1,0)+IF('Saisie des résultats'!R28=1,1,0)+IF('Saisie des résultats'!S28=1,1,0)+IF('Saisie des résultats'!T28=1,1,0)+IF('Saisie des résultats'!V28=1,1,0)+IF('Saisie des résultats'!W28=1,1,0)+IF('Saisie des résultats'!X28=1,1,0)+IF('Saisie des résultats'!Y28=1,1,0))/13)</f>
      </c>
      <c r="E29" s="41">
        <f>IF(ISBLANK('Liste d''élèves'!C26),"",(IF('Saisie des résultats'!Z28=1,1,0)+IF('Saisie des résultats'!AA28=1,1,0)+IF('Saisie des résultats'!AB28=1,1,0)+IF('Saisie des résultats'!AC28=1,1,0)+IF('Saisie des résultats'!AD28=1,1,0)+IF('Saisie des résultats'!AE28=1,1,0))/6)</f>
      </c>
      <c r="F29" s="45">
        <f>IF(ISBLANK('Liste d''élèves'!C26),"",(10*C29+13*D29+6*E29)/29)</f>
      </c>
    </row>
    <row r="30" spans="2:6" ht="12.75">
      <c r="B30" s="15">
        <f>IF(ISBLANK('Liste d''élèves'!C27),"",('Liste d''élèves'!C27))</f>
      </c>
      <c r="C30" s="40">
        <f>IF(ISBLANK('Liste d''élèves'!C27),"",(IF('Saisie des résultats'!C29=1,1,0)+IF('Saisie des résultats'!D29=1,1,0)+IF('Saisie des résultats'!F29=1,1,0)+IF('Saisie des résultats'!G29=1,1,0)+IF('Saisie des résultats'!J29=1,1,0)+IF('Saisie des résultats'!K29=1,1,0)+IF('Saisie des résultats'!M29=1,1,0)+IF('Saisie des résultats'!N29=1,1,0)+IF('Saisie des résultats'!O29=1,1,0)+IF('Saisie des résultats'!U29=1,1,0))/10)</f>
      </c>
      <c r="D30" s="41">
        <f>IF(ISBLANK('Liste d''élèves'!C27),"",(IF('Saisie des résultats'!E29=1,1,0)+IF('Saisie des résultats'!H29=1,1,0)+IF('Saisie des résultats'!I29=1,1,0)+IF('Saisie des résultats'!L29=1,1,0)+IF('Saisie des résultats'!P29=1,1,0)+IF('Saisie des résultats'!Q29=1,1,0)+IF('Saisie des résultats'!R29=1,1,0)+IF('Saisie des résultats'!S29=1,1,0)+IF('Saisie des résultats'!T29=1,1,0)+IF('Saisie des résultats'!V29=1,1,0)+IF('Saisie des résultats'!W29=1,1,0)+IF('Saisie des résultats'!X29=1,1,0)+IF('Saisie des résultats'!Y29=1,1,0))/13)</f>
      </c>
      <c r="E30" s="41">
        <f>IF(ISBLANK('Liste d''élèves'!C27),"",(IF('Saisie des résultats'!Z29=1,1,0)+IF('Saisie des résultats'!AA29=1,1,0)+IF('Saisie des résultats'!AB29=1,1,0)+IF('Saisie des résultats'!AC29=1,1,0)+IF('Saisie des résultats'!AD29=1,1,0)+IF('Saisie des résultats'!AE29=1,1,0))/6)</f>
      </c>
      <c r="F30" s="45">
        <f>IF(ISBLANK('Liste d''élèves'!C27),"",(10*C30+13*D30+6*E30)/29)</f>
      </c>
    </row>
    <row r="31" spans="2:6" ht="12.75">
      <c r="B31" s="15">
        <f>IF(ISBLANK('Liste d''élèves'!C28),"",('Liste d''élèves'!C28))</f>
      </c>
      <c r="C31" s="40">
        <f>IF(ISBLANK('Liste d''élèves'!C28),"",(IF('Saisie des résultats'!C30=1,1,0)+IF('Saisie des résultats'!D30=1,1,0)+IF('Saisie des résultats'!F30=1,1,0)+IF('Saisie des résultats'!G30=1,1,0)+IF('Saisie des résultats'!J30=1,1,0)+IF('Saisie des résultats'!K30=1,1,0)+IF('Saisie des résultats'!M30=1,1,0)+IF('Saisie des résultats'!N30=1,1,0)+IF('Saisie des résultats'!O30=1,1,0)+IF('Saisie des résultats'!U30=1,1,0))/10)</f>
      </c>
      <c r="D31" s="41">
        <f>IF(ISBLANK('Liste d''élèves'!C28),"",(IF('Saisie des résultats'!E30=1,1,0)+IF('Saisie des résultats'!H30=1,1,0)+IF('Saisie des résultats'!I30=1,1,0)+IF('Saisie des résultats'!L30=1,1,0)+IF('Saisie des résultats'!P30=1,1,0)+IF('Saisie des résultats'!Q30=1,1,0)+IF('Saisie des résultats'!R30=1,1,0)+IF('Saisie des résultats'!S30=1,1,0)+IF('Saisie des résultats'!T30=1,1,0)+IF('Saisie des résultats'!V30=1,1,0)+IF('Saisie des résultats'!W30=1,1,0)+IF('Saisie des résultats'!X30=1,1,0)+IF('Saisie des résultats'!Y30=1,1,0))/13)</f>
      </c>
      <c r="E31" s="41">
        <f>IF(ISBLANK('Liste d''élèves'!C28),"",(IF('Saisie des résultats'!Z30=1,1,0)+IF('Saisie des résultats'!AA30=1,1,0)+IF('Saisie des résultats'!AB30=1,1,0)+IF('Saisie des résultats'!AC30=1,1,0)+IF('Saisie des résultats'!AD30=1,1,0)+IF('Saisie des résultats'!AE30=1,1,0))/6)</f>
      </c>
      <c r="F31" s="45">
        <f>IF(ISBLANK('Liste d''élèves'!C28),"",(10*C31+13*D31+6*E31)/29)</f>
      </c>
    </row>
    <row r="32" spans="2:6" ht="12.75">
      <c r="B32" s="15">
        <f>IF(ISBLANK('Liste d''élèves'!C29),"",('Liste d''élèves'!C29))</f>
      </c>
      <c r="C32" s="40">
        <f>IF(ISBLANK('Liste d''élèves'!C29),"",(IF('Saisie des résultats'!C31=1,1,0)+IF('Saisie des résultats'!D31=1,1,0)+IF('Saisie des résultats'!F31=1,1,0)+IF('Saisie des résultats'!G31=1,1,0)+IF('Saisie des résultats'!J31=1,1,0)+IF('Saisie des résultats'!K31=1,1,0)+IF('Saisie des résultats'!M31=1,1,0)+IF('Saisie des résultats'!N31=1,1,0)+IF('Saisie des résultats'!O31=1,1,0)+IF('Saisie des résultats'!U31=1,1,0))/10)</f>
      </c>
      <c r="D32" s="41">
        <f>IF(ISBLANK('Liste d''élèves'!C29),"",(IF('Saisie des résultats'!E31=1,1,0)+IF('Saisie des résultats'!H31=1,1,0)+IF('Saisie des résultats'!I31=1,1,0)+IF('Saisie des résultats'!L31=1,1,0)+IF('Saisie des résultats'!P31=1,1,0)+IF('Saisie des résultats'!Q31=1,1,0)+IF('Saisie des résultats'!R31=1,1,0)+IF('Saisie des résultats'!S31=1,1,0)+IF('Saisie des résultats'!T31=1,1,0)+IF('Saisie des résultats'!V31=1,1,0)+IF('Saisie des résultats'!W31=1,1,0)+IF('Saisie des résultats'!X31=1,1,0)+IF('Saisie des résultats'!Y31=1,1,0))/13)</f>
      </c>
      <c r="E32" s="41">
        <f>IF(ISBLANK('Liste d''élèves'!C29),"",(IF('Saisie des résultats'!Z31=1,1,0)+IF('Saisie des résultats'!AA31=1,1,0)+IF('Saisie des résultats'!AB31=1,1,0)+IF('Saisie des résultats'!AC31=1,1,0)+IF('Saisie des résultats'!AD31=1,1,0)+IF('Saisie des résultats'!AE31=1,1,0))/6)</f>
      </c>
      <c r="F32" s="45">
        <f>IF(ISBLANK('Liste d''élèves'!C29),"",(10*C32+13*D32+6*E32)/29)</f>
      </c>
    </row>
    <row r="33" spans="2:6" ht="12.75">
      <c r="B33" s="15">
        <f>IF(ISBLANK('Liste d''élèves'!C30),"",('Liste d''élèves'!C30))</f>
      </c>
      <c r="C33" s="40">
        <f>IF(ISBLANK('Liste d''élèves'!C30),"",(IF('Saisie des résultats'!C32=1,1,0)+IF('Saisie des résultats'!D32=1,1,0)+IF('Saisie des résultats'!F32=1,1,0)+IF('Saisie des résultats'!G32=1,1,0)+IF('Saisie des résultats'!J32=1,1,0)+IF('Saisie des résultats'!K32=1,1,0)+IF('Saisie des résultats'!M32=1,1,0)+IF('Saisie des résultats'!N32=1,1,0)+IF('Saisie des résultats'!O32=1,1,0)+IF('Saisie des résultats'!U32=1,1,0))/10)</f>
      </c>
      <c r="D33" s="41">
        <f>IF(ISBLANK('Liste d''élèves'!C30),"",(IF('Saisie des résultats'!E32=1,1,0)+IF('Saisie des résultats'!H32=1,1,0)+IF('Saisie des résultats'!I32=1,1,0)+IF('Saisie des résultats'!L32=1,1,0)+IF('Saisie des résultats'!P32=1,1,0)+IF('Saisie des résultats'!Q32=1,1,0)+IF('Saisie des résultats'!R32=1,1,0)+IF('Saisie des résultats'!S32=1,1,0)+IF('Saisie des résultats'!T32=1,1,0)+IF('Saisie des résultats'!V32=1,1,0)+IF('Saisie des résultats'!W32=1,1,0)+IF('Saisie des résultats'!X32=1,1,0)+IF('Saisie des résultats'!Y32=1,1,0))/13)</f>
      </c>
      <c r="E33" s="41">
        <f>IF(ISBLANK('Liste d''élèves'!C30),"",(IF('Saisie des résultats'!Z32=1,1,0)+IF('Saisie des résultats'!AA32=1,1,0)+IF('Saisie des résultats'!AB32=1,1,0)+IF('Saisie des résultats'!AC32=1,1,0)+IF('Saisie des résultats'!AD32=1,1,0)+IF('Saisie des résultats'!AE32=1,1,0))/6)</f>
      </c>
      <c r="F33" s="45">
        <f>IF(ISBLANK('Liste d''élèves'!C30),"",(10*C33+13*D33+6*E33)/29)</f>
      </c>
    </row>
    <row r="34" spans="2:6" ht="12.75">
      <c r="B34" s="15">
        <f>IF(ISBLANK('Liste d''élèves'!C31),"",('Liste d''élèves'!C31))</f>
      </c>
      <c r="C34" s="40">
        <f>IF(ISBLANK('Liste d''élèves'!C31),"",(IF('Saisie des résultats'!C33=1,1,0)+IF('Saisie des résultats'!D33=1,1,0)+IF('Saisie des résultats'!F33=1,1,0)+IF('Saisie des résultats'!G33=1,1,0)+IF('Saisie des résultats'!J33=1,1,0)+IF('Saisie des résultats'!K33=1,1,0)+IF('Saisie des résultats'!M33=1,1,0)+IF('Saisie des résultats'!N33=1,1,0)+IF('Saisie des résultats'!O33=1,1,0)+IF('Saisie des résultats'!U33=1,1,0))/10)</f>
      </c>
      <c r="D34" s="41">
        <f>IF(ISBLANK('Liste d''élèves'!C31),"",(IF('Saisie des résultats'!E33=1,1,0)+IF('Saisie des résultats'!H33=1,1,0)+IF('Saisie des résultats'!I33=1,1,0)+IF('Saisie des résultats'!L33=1,1,0)+IF('Saisie des résultats'!P33=1,1,0)+IF('Saisie des résultats'!Q33=1,1,0)+IF('Saisie des résultats'!R33=1,1,0)+IF('Saisie des résultats'!S33=1,1,0)+IF('Saisie des résultats'!T33=1,1,0)+IF('Saisie des résultats'!V33=1,1,0)+IF('Saisie des résultats'!W33=1,1,0)+IF('Saisie des résultats'!X33=1,1,0)+IF('Saisie des résultats'!Y33=1,1,0))/13)</f>
      </c>
      <c r="E34" s="41">
        <f>IF(ISBLANK('Liste d''élèves'!C31),"",(IF('Saisie des résultats'!Z33=1,1,0)+IF('Saisie des résultats'!AA33=1,1,0)+IF('Saisie des résultats'!AB33=1,1,0)+IF('Saisie des résultats'!AC33=1,1,0)+IF('Saisie des résultats'!AD33=1,1,0)+IF('Saisie des résultats'!AE33=1,1,0))/6)</f>
      </c>
      <c r="F34" s="45">
        <f>IF(ISBLANK('Liste d''élèves'!C31),"",(10*C34+13*D34+6*E34)/29)</f>
      </c>
    </row>
    <row r="35" spans="2:6" ht="12.75">
      <c r="B35" s="15">
        <f>IF(ISBLANK('Liste d''élèves'!C32),"",('Liste d''élèves'!C32))</f>
      </c>
      <c r="C35" s="40">
        <f>IF(ISBLANK('Liste d''élèves'!C32),"",(IF('Saisie des résultats'!C34=1,1,0)+IF('Saisie des résultats'!D34=1,1,0)+IF('Saisie des résultats'!F34=1,1,0)+IF('Saisie des résultats'!G34=1,1,0)+IF('Saisie des résultats'!J34=1,1,0)+IF('Saisie des résultats'!K34=1,1,0)+IF('Saisie des résultats'!M34=1,1,0)+IF('Saisie des résultats'!N34=1,1,0)+IF('Saisie des résultats'!O34=1,1,0)+IF('Saisie des résultats'!U34=1,1,0))/10)</f>
      </c>
      <c r="D35" s="41">
        <f>IF(ISBLANK('Liste d''élèves'!C32),"",(IF('Saisie des résultats'!E34=1,1,0)+IF('Saisie des résultats'!H34=1,1,0)+IF('Saisie des résultats'!I34=1,1,0)+IF('Saisie des résultats'!L34=1,1,0)+IF('Saisie des résultats'!P34=1,1,0)+IF('Saisie des résultats'!Q34=1,1,0)+IF('Saisie des résultats'!R34=1,1,0)+IF('Saisie des résultats'!S34=1,1,0)+IF('Saisie des résultats'!T34=1,1,0)+IF('Saisie des résultats'!V34=1,1,0)+IF('Saisie des résultats'!W34=1,1,0)+IF('Saisie des résultats'!X34=1,1,0)+IF('Saisie des résultats'!Y34=1,1,0))/13)</f>
      </c>
      <c r="E35" s="41">
        <f>IF(ISBLANK('Liste d''élèves'!C32),"",(IF('Saisie des résultats'!Z34=1,1,0)+IF('Saisie des résultats'!AA34=1,1,0)+IF('Saisie des résultats'!AB34=1,1,0)+IF('Saisie des résultats'!AC34=1,1,0)+IF('Saisie des résultats'!AD34=1,1,0)+IF('Saisie des résultats'!AE34=1,1,0))/6)</f>
      </c>
      <c r="F35" s="45">
        <f>IF(ISBLANK('Liste d''élèves'!C32),"",(10*C35+13*D35+6*E35)/29)</f>
      </c>
    </row>
    <row r="36" spans="2:6" ht="12.75">
      <c r="B36" s="15">
        <f>IF(ISBLANK('Liste d''élèves'!C33),"",('Liste d''élèves'!C33))</f>
      </c>
      <c r="C36" s="40">
        <f>IF(ISBLANK('Liste d''élèves'!C33),"",(IF('Saisie des résultats'!C35=1,1,0)+IF('Saisie des résultats'!D35=1,1,0)+IF('Saisie des résultats'!F35=1,1,0)+IF('Saisie des résultats'!G35=1,1,0)+IF('Saisie des résultats'!J35=1,1,0)+IF('Saisie des résultats'!K35=1,1,0)+IF('Saisie des résultats'!M35=1,1,0)+IF('Saisie des résultats'!N35=1,1,0)+IF('Saisie des résultats'!O35=1,1,0)+IF('Saisie des résultats'!U35=1,1,0))/10)</f>
      </c>
      <c r="D36" s="41">
        <f>IF(ISBLANK('Liste d''élèves'!C33),"",(IF('Saisie des résultats'!E35=1,1,0)+IF('Saisie des résultats'!H35=1,1,0)+IF('Saisie des résultats'!I35=1,1,0)+IF('Saisie des résultats'!L35=1,1,0)+IF('Saisie des résultats'!P35=1,1,0)+IF('Saisie des résultats'!Q35=1,1,0)+IF('Saisie des résultats'!R35=1,1,0)+IF('Saisie des résultats'!S35=1,1,0)+IF('Saisie des résultats'!T35=1,1,0)+IF('Saisie des résultats'!V35=1,1,0)+IF('Saisie des résultats'!W35=1,1,0)+IF('Saisie des résultats'!X35=1,1,0)+IF('Saisie des résultats'!Y35=1,1,0))/13)</f>
      </c>
      <c r="E36" s="41">
        <f>IF(ISBLANK('Liste d''élèves'!C33),"",(IF('Saisie des résultats'!Z35=1,1,0)+IF('Saisie des résultats'!AA35=1,1,0)+IF('Saisie des résultats'!AB35=1,1,0)+IF('Saisie des résultats'!AC35=1,1,0)+IF('Saisie des résultats'!AD35=1,1,0)+IF('Saisie des résultats'!AE35=1,1,0))/6)</f>
      </c>
      <c r="F36" s="45">
        <f>IF(ISBLANK('Liste d''élèves'!C33),"",(10*C36+13*D36+6*E36)/29)</f>
      </c>
    </row>
    <row r="37" spans="2:6" ht="12.75">
      <c r="B37" s="15">
        <f>IF(ISBLANK('Liste d''élèves'!C34),"",('Liste d''élèves'!C34))</f>
      </c>
      <c r="C37" s="40">
        <f>IF(ISBLANK('Liste d''élèves'!C34),"",(IF('Saisie des résultats'!C36=1,1,0)+IF('Saisie des résultats'!D36=1,1,0)+IF('Saisie des résultats'!F36=1,1,0)+IF('Saisie des résultats'!G36=1,1,0)+IF('Saisie des résultats'!J36=1,1,0)+IF('Saisie des résultats'!K36=1,1,0)+IF('Saisie des résultats'!M36=1,1,0)+IF('Saisie des résultats'!N36=1,1,0)+IF('Saisie des résultats'!O36=1,1,0)+IF('Saisie des résultats'!U36=1,1,0))/10)</f>
      </c>
      <c r="D37" s="41">
        <f>IF(ISBLANK('Liste d''élèves'!C34),"",(IF('Saisie des résultats'!E36=1,1,0)+IF('Saisie des résultats'!H36=1,1,0)+IF('Saisie des résultats'!I36=1,1,0)+IF('Saisie des résultats'!L36=1,1,0)+IF('Saisie des résultats'!P36=1,1,0)+IF('Saisie des résultats'!Q36=1,1,0)+IF('Saisie des résultats'!R36=1,1,0)+IF('Saisie des résultats'!S36=1,1,0)+IF('Saisie des résultats'!T36=1,1,0)+IF('Saisie des résultats'!V36=1,1,0)+IF('Saisie des résultats'!W36=1,1,0)+IF('Saisie des résultats'!X36=1,1,0)+IF('Saisie des résultats'!Y36=1,1,0))/13)</f>
      </c>
      <c r="E37" s="41">
        <f>IF(ISBLANK('Liste d''élèves'!C34),"",(IF('Saisie des résultats'!Z36=1,1,0)+IF('Saisie des résultats'!AA36=1,1,0)+IF('Saisie des résultats'!AB36=1,1,0)+IF('Saisie des résultats'!AC36=1,1,0)+IF('Saisie des résultats'!AD36=1,1,0)+IF('Saisie des résultats'!AE36=1,1,0))/6)</f>
      </c>
      <c r="F37" s="45">
        <f>IF(ISBLANK('Liste d''élèves'!C34),"",(10*C37+13*D37+6*E37)/29)</f>
      </c>
    </row>
    <row r="38" spans="2:6" ht="12.75">
      <c r="B38" s="15">
        <f>IF(ISBLANK('Liste d''élèves'!C35),"",('Liste d''élèves'!C35))</f>
      </c>
      <c r="C38" s="40">
        <f>IF(ISBLANK('Liste d''élèves'!C35),"",(IF('Saisie des résultats'!C37=1,1,0)+IF('Saisie des résultats'!D37=1,1,0)+IF('Saisie des résultats'!F37=1,1,0)+IF('Saisie des résultats'!G37=1,1,0)+IF('Saisie des résultats'!J37=1,1,0)+IF('Saisie des résultats'!K37=1,1,0)+IF('Saisie des résultats'!M37=1,1,0)+IF('Saisie des résultats'!N37=1,1,0)+IF('Saisie des résultats'!O37=1,1,0)+IF('Saisie des résultats'!U37=1,1,0))/10)</f>
      </c>
      <c r="D38" s="41">
        <f>IF(ISBLANK('Liste d''élèves'!C35),"",(IF('Saisie des résultats'!E37=1,1,0)+IF('Saisie des résultats'!H37=1,1,0)+IF('Saisie des résultats'!I37=1,1,0)+IF('Saisie des résultats'!L37=1,1,0)+IF('Saisie des résultats'!P37=1,1,0)+IF('Saisie des résultats'!Q37=1,1,0)+IF('Saisie des résultats'!R37=1,1,0)+IF('Saisie des résultats'!S37=1,1,0)+IF('Saisie des résultats'!T37=1,1,0)+IF('Saisie des résultats'!V37=1,1,0)+IF('Saisie des résultats'!W37=1,1,0)+IF('Saisie des résultats'!X37=1,1,0)+IF('Saisie des résultats'!Y37=1,1,0))/13)</f>
      </c>
      <c r="E38" s="41">
        <f>IF(ISBLANK('Liste d''élèves'!C35),"",(IF('Saisie des résultats'!Z37=1,1,0)+IF('Saisie des résultats'!AA37=1,1,0)+IF('Saisie des résultats'!AB37=1,1,0)+IF('Saisie des résultats'!AC37=1,1,0)+IF('Saisie des résultats'!AD37=1,1,0)+IF('Saisie des résultats'!AE37=1,1,0))/6)</f>
      </c>
      <c r="F38" s="45">
        <f>IF(ISBLANK('Liste d''élèves'!C35),"",(10*C38+13*D38+6*E38)/29)</f>
      </c>
    </row>
    <row r="39" spans="2:6" ht="12.75">
      <c r="B39" s="15">
        <f>IF(ISBLANK('Liste d''élèves'!C36),"",('Liste d''élèves'!C36))</f>
      </c>
      <c r="C39" s="40">
        <f>IF(ISBLANK('Liste d''élèves'!C36),"",(IF('Saisie des résultats'!C38=1,1,0)+IF('Saisie des résultats'!D38=1,1,0)+IF('Saisie des résultats'!F38=1,1,0)+IF('Saisie des résultats'!G38=1,1,0)+IF('Saisie des résultats'!J38=1,1,0)+IF('Saisie des résultats'!K38=1,1,0)+IF('Saisie des résultats'!M38=1,1,0)+IF('Saisie des résultats'!N38=1,1,0)+IF('Saisie des résultats'!O38=1,1,0)+IF('Saisie des résultats'!U38=1,1,0))/10)</f>
      </c>
      <c r="D39" s="41">
        <f>IF(ISBLANK('Liste d''élèves'!C36),"",(IF('Saisie des résultats'!E38=1,1,0)+IF('Saisie des résultats'!H38=1,1,0)+IF('Saisie des résultats'!I38=1,1,0)+IF('Saisie des résultats'!L38=1,1,0)+IF('Saisie des résultats'!P38=1,1,0)+IF('Saisie des résultats'!Q38=1,1,0)+IF('Saisie des résultats'!R38=1,1,0)+IF('Saisie des résultats'!S38=1,1,0)+IF('Saisie des résultats'!T38=1,1,0)+IF('Saisie des résultats'!V38=1,1,0)+IF('Saisie des résultats'!W38=1,1,0)+IF('Saisie des résultats'!X38=1,1,0)+IF('Saisie des résultats'!Y38=1,1,0))/13)</f>
      </c>
      <c r="E39" s="41">
        <f>IF(ISBLANK('Liste d''élèves'!C36),"",(IF('Saisie des résultats'!Z38=1,1,0)+IF('Saisie des résultats'!AA38=1,1,0)+IF('Saisie des résultats'!AB38=1,1,0)+IF('Saisie des résultats'!AC38=1,1,0)+IF('Saisie des résultats'!AD38=1,1,0)+IF('Saisie des résultats'!AE38=1,1,0))/6)</f>
      </c>
      <c r="F39" s="45">
        <f>IF(ISBLANK('Liste d''élèves'!C36),"",(10*C39+13*D39+6*E39)/29)</f>
      </c>
    </row>
    <row r="40" spans="2:6" ht="12.75">
      <c r="B40" s="15">
        <f>IF(ISBLANK('Liste d''élèves'!C37),"",('Liste d''élèves'!C37))</f>
      </c>
      <c r="C40" s="40">
        <f>IF(ISBLANK('Liste d''élèves'!C37),"",(IF('Saisie des résultats'!C39=1,1,0)+IF('Saisie des résultats'!D39=1,1,0)+IF('Saisie des résultats'!F39=1,1,0)+IF('Saisie des résultats'!G39=1,1,0)+IF('Saisie des résultats'!J39=1,1,0)+IF('Saisie des résultats'!K39=1,1,0)+IF('Saisie des résultats'!M39=1,1,0)+IF('Saisie des résultats'!N39=1,1,0)+IF('Saisie des résultats'!O39=1,1,0)+IF('Saisie des résultats'!U39=1,1,0))/10)</f>
      </c>
      <c r="D40" s="41">
        <f>IF(ISBLANK('Liste d''élèves'!C37),"",(IF('Saisie des résultats'!E39=1,1,0)+IF('Saisie des résultats'!H39=1,1,0)+IF('Saisie des résultats'!I39=1,1,0)+IF('Saisie des résultats'!L39=1,1,0)+IF('Saisie des résultats'!P39=1,1,0)+IF('Saisie des résultats'!Q39=1,1,0)+IF('Saisie des résultats'!R39=1,1,0)+IF('Saisie des résultats'!S39=1,1,0)+IF('Saisie des résultats'!T39=1,1,0)+IF('Saisie des résultats'!V39=1,1,0)+IF('Saisie des résultats'!W39=1,1,0)+IF('Saisie des résultats'!X39=1,1,0)+IF('Saisie des résultats'!Y39=1,1,0))/13)</f>
      </c>
      <c r="E40" s="41">
        <f>IF(ISBLANK('Liste d''élèves'!C37),"",(IF('Saisie des résultats'!Z39=1,1,0)+IF('Saisie des résultats'!AA39=1,1,0)+IF('Saisie des résultats'!AB39=1,1,0)+IF('Saisie des résultats'!AC39=1,1,0)+IF('Saisie des résultats'!AD39=1,1,0)+IF('Saisie des résultats'!AE39=1,1,0))/6)</f>
      </c>
      <c r="F40" s="45">
        <f>IF(ISBLANK('Liste d''élèves'!C37),"",(10*C40+13*D40+6*E40)/29)</f>
      </c>
    </row>
    <row r="41" spans="2:6" ht="12.75">
      <c r="B41" s="15">
        <f>IF(ISBLANK('Liste d''élèves'!C38),"",('Liste d''élèves'!C38))</f>
      </c>
      <c r="C41" s="40">
        <f>IF(ISBLANK('Liste d''élèves'!C38),"",(IF('Saisie des résultats'!C40=1,1,0)+IF('Saisie des résultats'!D40=1,1,0)+IF('Saisie des résultats'!F40=1,1,0)+IF('Saisie des résultats'!G40=1,1,0)+IF('Saisie des résultats'!J40=1,1,0)+IF('Saisie des résultats'!K40=1,1,0)+IF('Saisie des résultats'!M40=1,1,0)+IF('Saisie des résultats'!N40=1,1,0)+IF('Saisie des résultats'!O40=1,1,0)+IF('Saisie des résultats'!U40=1,1,0))/10)</f>
      </c>
      <c r="D41" s="41">
        <f>IF(ISBLANK('Liste d''élèves'!C38),"",(IF('Saisie des résultats'!E40=1,1,0)+IF('Saisie des résultats'!H40=1,1,0)+IF('Saisie des résultats'!I40=1,1,0)+IF('Saisie des résultats'!L40=1,1,0)+IF('Saisie des résultats'!P40=1,1,0)+IF('Saisie des résultats'!Q40=1,1,0)+IF('Saisie des résultats'!R40=1,1,0)+IF('Saisie des résultats'!S40=1,1,0)+IF('Saisie des résultats'!T40=1,1,0)+IF('Saisie des résultats'!V40=1,1,0)+IF('Saisie des résultats'!W40=1,1,0)+IF('Saisie des résultats'!X40=1,1,0)+IF('Saisie des résultats'!Y40=1,1,0))/13)</f>
      </c>
      <c r="E41" s="41">
        <f>IF(ISBLANK('Liste d''élèves'!C38),"",(IF('Saisie des résultats'!Z40=1,1,0)+IF('Saisie des résultats'!AA40=1,1,0)+IF('Saisie des résultats'!AB40=1,1,0)+IF('Saisie des résultats'!AC40=1,1,0)+IF('Saisie des résultats'!AD40=1,1,0)+IF('Saisie des résultats'!AE40=1,1,0))/6)</f>
      </c>
      <c r="F41" s="45">
        <f>IF(ISBLANK('Liste d''élèves'!C38),"",(10*C41+13*D41+6*E41)/29)</f>
      </c>
    </row>
    <row r="42" spans="2:6" ht="12.75">
      <c r="B42" s="15">
        <f>IF(ISBLANK('Liste d''élèves'!C39),"",('Liste d''élèves'!C39))</f>
      </c>
      <c r="C42" s="40">
        <f>IF(ISBLANK('Liste d''élèves'!C39),"",(IF('Saisie des résultats'!C41=1,1,0)+IF('Saisie des résultats'!D41=1,1,0)+IF('Saisie des résultats'!F41=1,1,0)+IF('Saisie des résultats'!G41=1,1,0)+IF('Saisie des résultats'!J41=1,1,0)+IF('Saisie des résultats'!K41=1,1,0)+IF('Saisie des résultats'!M41=1,1,0)+IF('Saisie des résultats'!N41=1,1,0)+IF('Saisie des résultats'!O41=1,1,0)+IF('Saisie des résultats'!U41=1,1,0))/10)</f>
      </c>
      <c r="D42" s="41">
        <f>IF(ISBLANK('Liste d''élèves'!C39),"",(IF('Saisie des résultats'!E41=1,1,0)+IF('Saisie des résultats'!H41=1,1,0)+IF('Saisie des résultats'!I41=1,1,0)+IF('Saisie des résultats'!L41=1,1,0)+IF('Saisie des résultats'!P41=1,1,0)+IF('Saisie des résultats'!Q41=1,1,0)+IF('Saisie des résultats'!R41=1,1,0)+IF('Saisie des résultats'!S41=1,1,0)+IF('Saisie des résultats'!T41=1,1,0)+IF('Saisie des résultats'!V41=1,1,0)+IF('Saisie des résultats'!W41=1,1,0)+IF('Saisie des résultats'!X41=1,1,0)+IF('Saisie des résultats'!Y41=1,1,0))/13)</f>
      </c>
      <c r="E42" s="41">
        <f>IF(ISBLANK('Liste d''élèves'!C39),"",(IF('Saisie des résultats'!Z41=1,1,0)+IF('Saisie des résultats'!AA41=1,1,0)+IF('Saisie des résultats'!AB41=1,1,0)+IF('Saisie des résultats'!AC41=1,1,0)+IF('Saisie des résultats'!AD41=1,1,0)+IF('Saisie des résultats'!AE41=1,1,0))/6)</f>
      </c>
      <c r="F42" s="45">
        <f>IF(ISBLANK('Liste d''élèves'!C39),"",(10*C42+13*D42+6*E42)/29)</f>
      </c>
    </row>
    <row r="43" spans="2:6" ht="12.75">
      <c r="B43" s="15">
        <f>IF(ISBLANK('Liste d''élèves'!C40),"",('Liste d''élèves'!C40))</f>
      </c>
      <c r="C43" s="40">
        <f>IF(ISBLANK('Liste d''élèves'!C40),"",(IF('Saisie des résultats'!C42=1,1,0)+IF('Saisie des résultats'!D42=1,1,0)+IF('Saisie des résultats'!F42=1,1,0)+IF('Saisie des résultats'!G42=1,1,0)+IF('Saisie des résultats'!J42=1,1,0)+IF('Saisie des résultats'!K42=1,1,0)+IF('Saisie des résultats'!M42=1,1,0)+IF('Saisie des résultats'!N42=1,1,0)+IF('Saisie des résultats'!O42=1,1,0)+IF('Saisie des résultats'!U42=1,1,0))/10)</f>
      </c>
      <c r="D43" s="41">
        <f>IF(ISBLANK('Liste d''élèves'!C40),"",(IF('Saisie des résultats'!E42=1,1,0)+IF('Saisie des résultats'!H42=1,1,0)+IF('Saisie des résultats'!I42=1,1,0)+IF('Saisie des résultats'!L42=1,1,0)+IF('Saisie des résultats'!P42=1,1,0)+IF('Saisie des résultats'!Q42=1,1,0)+IF('Saisie des résultats'!R42=1,1,0)+IF('Saisie des résultats'!S42=1,1,0)+IF('Saisie des résultats'!T42=1,1,0)+IF('Saisie des résultats'!V42=1,1,0)+IF('Saisie des résultats'!W42=1,1,0)+IF('Saisie des résultats'!X42=1,1,0)+IF('Saisie des résultats'!Y42=1,1,0))/13)</f>
      </c>
      <c r="E43" s="41">
        <f>IF(ISBLANK('Liste d''élèves'!C40),"",(IF('Saisie des résultats'!Z42=1,1,0)+IF('Saisie des résultats'!AA42=1,1,0)+IF('Saisie des résultats'!AB42=1,1,0)+IF('Saisie des résultats'!AC42=1,1,0)+IF('Saisie des résultats'!AD42=1,1,0)+IF('Saisie des résultats'!AE42=1,1,0))/6)</f>
      </c>
      <c r="F43" s="45">
        <f>IF(ISBLANK('Liste d''élèves'!C40),"",(10*C43+13*D43+6*E43)/29)</f>
      </c>
    </row>
    <row r="44" spans="2:6" ht="12.75">
      <c r="B44" s="15">
        <f>IF(ISBLANK('Liste d''élèves'!C41),"",('Liste d''élèves'!C41))</f>
      </c>
      <c r="C44" s="40">
        <f>IF(ISBLANK('Liste d''élèves'!C41),"",(IF('Saisie des résultats'!C43=1,1,0)+IF('Saisie des résultats'!D43=1,1,0)+IF('Saisie des résultats'!F43=1,1,0)+IF('Saisie des résultats'!G43=1,1,0)+IF('Saisie des résultats'!J43=1,1,0)+IF('Saisie des résultats'!K43=1,1,0)+IF('Saisie des résultats'!M43=1,1,0)+IF('Saisie des résultats'!N43=1,1,0)+IF('Saisie des résultats'!O43=1,1,0)+IF('Saisie des résultats'!U43=1,1,0))/10)</f>
      </c>
      <c r="D44" s="41">
        <f>IF(ISBLANK('Liste d''élèves'!C41),"",(IF('Saisie des résultats'!E43=1,1,0)+IF('Saisie des résultats'!H43=1,1,0)+IF('Saisie des résultats'!I43=1,1,0)+IF('Saisie des résultats'!L43=1,1,0)+IF('Saisie des résultats'!P43=1,1,0)+IF('Saisie des résultats'!Q43=1,1,0)+IF('Saisie des résultats'!R43=1,1,0)+IF('Saisie des résultats'!S43=1,1,0)+IF('Saisie des résultats'!T43=1,1,0)+IF('Saisie des résultats'!V43=1,1,0)+IF('Saisie des résultats'!W43=1,1,0)+IF('Saisie des résultats'!X43=1,1,0)+IF('Saisie des résultats'!Y43=1,1,0))/13)</f>
      </c>
      <c r="E44" s="41">
        <f>IF(ISBLANK('Liste d''élèves'!C41),"",(IF('Saisie des résultats'!Z43=1,1,0)+IF('Saisie des résultats'!AA43=1,1,0)+IF('Saisie des résultats'!AB43=1,1,0)+IF('Saisie des résultats'!AC43=1,1,0)+IF('Saisie des résultats'!AD43=1,1,0)+IF('Saisie des résultats'!AE43=1,1,0))/6)</f>
      </c>
      <c r="F44" s="45">
        <f>IF(ISBLANK('Liste d''élèves'!C41),"",(10*C44+13*D44+6*E44)/29)</f>
      </c>
    </row>
    <row r="45" spans="2:6" ht="12.75">
      <c r="B45" s="15">
        <f>IF(ISBLANK('Liste d''élèves'!C42),"",('Liste d''élèves'!C42))</f>
      </c>
      <c r="C45" s="40">
        <f>IF(ISBLANK('Liste d''élèves'!C42),"",(IF('Saisie des résultats'!C44=1,1,0)+IF('Saisie des résultats'!D44=1,1,0)+IF('Saisie des résultats'!F44=1,1,0)+IF('Saisie des résultats'!G44=1,1,0)+IF('Saisie des résultats'!J44=1,1,0)+IF('Saisie des résultats'!K44=1,1,0)+IF('Saisie des résultats'!M44=1,1,0)+IF('Saisie des résultats'!N44=1,1,0)+IF('Saisie des résultats'!O44=1,1,0)+IF('Saisie des résultats'!U44=1,1,0))/10)</f>
      </c>
      <c r="D45" s="41">
        <f>IF(ISBLANK('Liste d''élèves'!C42),"",(IF('Saisie des résultats'!E44=1,1,0)+IF('Saisie des résultats'!H44=1,1,0)+IF('Saisie des résultats'!I44=1,1,0)+IF('Saisie des résultats'!L44=1,1,0)+IF('Saisie des résultats'!P44=1,1,0)+IF('Saisie des résultats'!Q44=1,1,0)+IF('Saisie des résultats'!R44=1,1,0)+IF('Saisie des résultats'!S44=1,1,0)+IF('Saisie des résultats'!T44=1,1,0)+IF('Saisie des résultats'!V44=1,1,0)+IF('Saisie des résultats'!W44=1,1,0)+IF('Saisie des résultats'!X44=1,1,0)+IF('Saisie des résultats'!Y44=1,1,0))/13)</f>
      </c>
      <c r="E45" s="41">
        <f>IF(ISBLANK('Liste d''élèves'!C42),"",(IF('Saisie des résultats'!Z44=1,1,0)+IF('Saisie des résultats'!AA44=1,1,0)+IF('Saisie des résultats'!AB44=1,1,0)+IF('Saisie des résultats'!AC44=1,1,0)+IF('Saisie des résultats'!AD44=1,1,0)+IF('Saisie des résultats'!AE44=1,1,0))/6)</f>
      </c>
      <c r="F45" s="45">
        <f>IF(ISBLANK('Liste d''élèves'!C42),"",(10*C45+13*D45+6*E45)/29)</f>
      </c>
    </row>
    <row r="46" spans="2:6" ht="12.75">
      <c r="B46" s="15">
        <f>IF(ISBLANK('Liste d''élèves'!C43),"",('Liste d''élèves'!C43))</f>
      </c>
      <c r="C46" s="40">
        <f>IF(ISBLANK('Liste d''élèves'!C43),"",(IF('Saisie des résultats'!C45=1,1,0)+IF('Saisie des résultats'!D45=1,1,0)+IF('Saisie des résultats'!F45=1,1,0)+IF('Saisie des résultats'!G45=1,1,0)+IF('Saisie des résultats'!J45=1,1,0)+IF('Saisie des résultats'!K45=1,1,0)+IF('Saisie des résultats'!M45=1,1,0)+IF('Saisie des résultats'!N45=1,1,0)+IF('Saisie des résultats'!O45=1,1,0)+IF('Saisie des résultats'!U45=1,1,0))/10)</f>
      </c>
      <c r="D46" s="41">
        <f>IF(ISBLANK('Liste d''élèves'!C43),"",(IF('Saisie des résultats'!E45=1,1,0)+IF('Saisie des résultats'!H45=1,1,0)+IF('Saisie des résultats'!I45=1,1,0)+IF('Saisie des résultats'!L45=1,1,0)+IF('Saisie des résultats'!P45=1,1,0)+IF('Saisie des résultats'!Q45=1,1,0)+IF('Saisie des résultats'!R45=1,1,0)+IF('Saisie des résultats'!S45=1,1,0)+IF('Saisie des résultats'!T45=1,1,0)+IF('Saisie des résultats'!V45=1,1,0)+IF('Saisie des résultats'!W45=1,1,0)+IF('Saisie des résultats'!X45=1,1,0)+IF('Saisie des résultats'!Y45=1,1,0))/13)</f>
      </c>
      <c r="E46" s="41">
        <f>IF(ISBLANK('Liste d''élèves'!C43),"",(IF('Saisie des résultats'!Z45=1,1,0)+IF('Saisie des résultats'!AA45=1,1,0)+IF('Saisie des résultats'!AB45=1,1,0)+IF('Saisie des résultats'!AC45=1,1,0)+IF('Saisie des résultats'!AD45=1,1,0)+IF('Saisie des résultats'!AE45=1,1,0))/6)</f>
      </c>
      <c r="F46" s="45">
        <f>IF(ISBLANK('Liste d''élèves'!C43),"",(10*C46+13*D46+6*E46)/29)</f>
      </c>
    </row>
    <row r="47" spans="2:6" ht="12.75">
      <c r="B47" s="15">
        <f>IF(ISBLANK('Liste d''élèves'!C44),"",('Liste d''élèves'!C44))</f>
      </c>
      <c r="C47" s="40">
        <f>IF(ISBLANK('Liste d''élèves'!C44),"",(IF('Saisie des résultats'!C46=1,1,0)+IF('Saisie des résultats'!D46=1,1,0)+IF('Saisie des résultats'!F46=1,1,0)+IF('Saisie des résultats'!G46=1,1,0)+IF('Saisie des résultats'!J46=1,1,0)+IF('Saisie des résultats'!K46=1,1,0)+IF('Saisie des résultats'!M46=1,1,0)+IF('Saisie des résultats'!N46=1,1,0)+IF('Saisie des résultats'!O46=1,1,0)+IF('Saisie des résultats'!U46=1,1,0))/10)</f>
      </c>
      <c r="D47" s="41">
        <f>IF(ISBLANK('Liste d''élèves'!C44),"",(IF('Saisie des résultats'!E46=1,1,0)+IF('Saisie des résultats'!H46=1,1,0)+IF('Saisie des résultats'!I46=1,1,0)+IF('Saisie des résultats'!L46=1,1,0)+IF('Saisie des résultats'!P46=1,1,0)+IF('Saisie des résultats'!Q46=1,1,0)+IF('Saisie des résultats'!R46=1,1,0)+IF('Saisie des résultats'!S46=1,1,0)+IF('Saisie des résultats'!T46=1,1,0)+IF('Saisie des résultats'!V46=1,1,0)+IF('Saisie des résultats'!W46=1,1,0)+IF('Saisie des résultats'!X46=1,1,0)+IF('Saisie des résultats'!Y46=1,1,0))/13)</f>
      </c>
      <c r="E47" s="41">
        <f>IF(ISBLANK('Liste d''élèves'!C44),"",(IF('Saisie des résultats'!Z46=1,1,0)+IF('Saisie des résultats'!AA46=1,1,0)+IF('Saisie des résultats'!AB46=1,1,0)+IF('Saisie des résultats'!AC46=1,1,0)+IF('Saisie des résultats'!AD46=1,1,0)+IF('Saisie des résultats'!AE46=1,1,0))/6)</f>
      </c>
      <c r="F47" s="45">
        <f>IF(ISBLANK('Liste d''élèves'!C44),"",(10*C47+13*D47+6*E47)/29)</f>
      </c>
    </row>
    <row r="48" spans="2:6" ht="12.75">
      <c r="B48" s="15">
        <f>IF(ISBLANK('Liste d''élèves'!C45),"",('Liste d''élèves'!C45))</f>
      </c>
      <c r="C48" s="40">
        <f>IF(ISBLANK('Liste d''élèves'!C45),"",(IF('Saisie des résultats'!C47=1,1,0)+IF('Saisie des résultats'!D47=1,1,0)+IF('Saisie des résultats'!F47=1,1,0)+IF('Saisie des résultats'!G47=1,1,0)+IF('Saisie des résultats'!J47=1,1,0)+IF('Saisie des résultats'!K47=1,1,0)+IF('Saisie des résultats'!M47=1,1,0)+IF('Saisie des résultats'!N47=1,1,0)+IF('Saisie des résultats'!O47=1,1,0)+IF('Saisie des résultats'!U47=1,1,0))/10)</f>
      </c>
      <c r="D48" s="41">
        <f>IF(ISBLANK('Liste d''élèves'!C45),"",(IF('Saisie des résultats'!E47=1,1,0)+IF('Saisie des résultats'!H47=1,1,0)+IF('Saisie des résultats'!I47=1,1,0)+IF('Saisie des résultats'!L47=1,1,0)+IF('Saisie des résultats'!P47=1,1,0)+IF('Saisie des résultats'!Q47=1,1,0)+IF('Saisie des résultats'!R47=1,1,0)+IF('Saisie des résultats'!S47=1,1,0)+IF('Saisie des résultats'!T47=1,1,0)+IF('Saisie des résultats'!V47=1,1,0)+IF('Saisie des résultats'!W47=1,1,0)+IF('Saisie des résultats'!X47=1,1,0)+IF('Saisie des résultats'!Y47=1,1,0))/13)</f>
      </c>
      <c r="E48" s="41">
        <f>IF(ISBLANK('Liste d''élèves'!C45),"",(IF('Saisie des résultats'!Z47=1,1,0)+IF('Saisie des résultats'!AA47=1,1,0)+IF('Saisie des résultats'!AB47=1,1,0)+IF('Saisie des résultats'!AC47=1,1,0)+IF('Saisie des résultats'!AD47=1,1,0)+IF('Saisie des résultats'!AE47=1,1,0))/6)</f>
      </c>
      <c r="F48" s="45">
        <f>IF(ISBLANK('Liste d''élèves'!C45),"",(10*C48+13*D48+6*E48)/29)</f>
      </c>
    </row>
    <row r="49" spans="2:6" ht="12.75">
      <c r="B49" s="15">
        <f>IF(ISBLANK('Liste d''élèves'!C46),"",('Liste d''élèves'!C46))</f>
      </c>
      <c r="C49" s="40">
        <f>IF(ISBLANK('Liste d''élèves'!C46),"",(IF('Saisie des résultats'!C48=1,1,0)+IF('Saisie des résultats'!D48=1,1,0)+IF('Saisie des résultats'!F48=1,1,0)+IF('Saisie des résultats'!G48=1,1,0)+IF('Saisie des résultats'!J48=1,1,0)+IF('Saisie des résultats'!K48=1,1,0)+IF('Saisie des résultats'!M48=1,1,0)+IF('Saisie des résultats'!N48=1,1,0)+IF('Saisie des résultats'!O48=1,1,0)+IF('Saisie des résultats'!U48=1,1,0))/10)</f>
      </c>
      <c r="D49" s="41">
        <f>IF(ISBLANK('Liste d''élèves'!C46),"",(IF('Saisie des résultats'!E48=1,1,0)+IF('Saisie des résultats'!H48=1,1,0)+IF('Saisie des résultats'!I48=1,1,0)+IF('Saisie des résultats'!L48=1,1,0)+IF('Saisie des résultats'!P48=1,1,0)+IF('Saisie des résultats'!Q48=1,1,0)+IF('Saisie des résultats'!R48=1,1,0)+IF('Saisie des résultats'!S48=1,1,0)+IF('Saisie des résultats'!T48=1,1,0)+IF('Saisie des résultats'!V48=1,1,0)+IF('Saisie des résultats'!W48=1,1,0)+IF('Saisie des résultats'!X48=1,1,0)+IF('Saisie des résultats'!Y48=1,1,0))/13)</f>
      </c>
      <c r="E49" s="41">
        <f>IF(ISBLANK('Liste d''élèves'!C46),"",(IF('Saisie des résultats'!Z48=1,1,0)+IF('Saisie des résultats'!AA48=1,1,0)+IF('Saisie des résultats'!AB48=1,1,0)+IF('Saisie des résultats'!AC48=1,1,0)+IF('Saisie des résultats'!AD48=1,1,0)+IF('Saisie des résultats'!AE48=1,1,0))/6)</f>
      </c>
      <c r="F49" s="45">
        <f>IF(ISBLANK('Liste d''élèves'!C46),"",(10*C49+13*D49+6*E49)/29)</f>
      </c>
    </row>
    <row r="50" spans="2:6" ht="12.75">
      <c r="B50" s="15">
        <f>IF(ISBLANK('Liste d''élèves'!C47),"",('Liste d''élèves'!C47))</f>
      </c>
      <c r="C50" s="40">
        <f>IF(ISBLANK('Liste d''élèves'!C47),"",(IF('Saisie des résultats'!C49=1,1,0)+IF('Saisie des résultats'!D49=1,1,0)+IF('Saisie des résultats'!F49=1,1,0)+IF('Saisie des résultats'!G49=1,1,0)+IF('Saisie des résultats'!J49=1,1,0)+IF('Saisie des résultats'!K49=1,1,0)+IF('Saisie des résultats'!M49=1,1,0)+IF('Saisie des résultats'!N49=1,1,0)+IF('Saisie des résultats'!O49=1,1,0)+IF('Saisie des résultats'!U49=1,1,0))/10)</f>
      </c>
      <c r="D50" s="41">
        <f>IF(ISBLANK('Liste d''élèves'!C47),"",(IF('Saisie des résultats'!E49=1,1,0)+IF('Saisie des résultats'!H49=1,1,0)+IF('Saisie des résultats'!I49=1,1,0)+IF('Saisie des résultats'!L49=1,1,0)+IF('Saisie des résultats'!P49=1,1,0)+IF('Saisie des résultats'!Q49=1,1,0)+IF('Saisie des résultats'!R49=1,1,0)+IF('Saisie des résultats'!S49=1,1,0)+IF('Saisie des résultats'!T49=1,1,0)+IF('Saisie des résultats'!V49=1,1,0)+IF('Saisie des résultats'!W49=1,1,0)+IF('Saisie des résultats'!X49=1,1,0)+IF('Saisie des résultats'!Y49=1,1,0))/13)</f>
      </c>
      <c r="E50" s="41">
        <f>IF(ISBLANK('Liste d''élèves'!C47),"",(IF('Saisie des résultats'!Z49=1,1,0)+IF('Saisie des résultats'!AA49=1,1,0)+IF('Saisie des résultats'!AB49=1,1,0)+IF('Saisie des résultats'!AC49=1,1,0)+IF('Saisie des résultats'!AD49=1,1,0)+IF('Saisie des résultats'!AE49=1,1,0))/6)</f>
      </c>
      <c r="F50" s="45">
        <f>IF(ISBLANK('Liste d''élèves'!C47),"",(10*C50+13*D50+6*E50)/29)</f>
      </c>
    </row>
    <row r="51" spans="2:6" ht="12.75">
      <c r="B51" s="15">
        <f>IF(ISBLANK('Liste d''élèves'!C48),"",('Liste d''élèves'!C48))</f>
      </c>
      <c r="C51" s="40">
        <f>IF(ISBLANK('Liste d''élèves'!C48),"",(IF('Saisie des résultats'!C50=1,1,0)+IF('Saisie des résultats'!D50=1,1,0)+IF('Saisie des résultats'!F50=1,1,0)+IF('Saisie des résultats'!G50=1,1,0)+IF('Saisie des résultats'!J50=1,1,0)+IF('Saisie des résultats'!K50=1,1,0)+IF('Saisie des résultats'!M50=1,1,0)+IF('Saisie des résultats'!N50=1,1,0)+IF('Saisie des résultats'!O50=1,1,0)+IF('Saisie des résultats'!U50=1,1,0))/10)</f>
      </c>
      <c r="D51" s="41">
        <f>IF(ISBLANK('Liste d''élèves'!C48),"",(IF('Saisie des résultats'!E50=1,1,0)+IF('Saisie des résultats'!H50=1,1,0)+IF('Saisie des résultats'!I50=1,1,0)+IF('Saisie des résultats'!L50=1,1,0)+IF('Saisie des résultats'!P50=1,1,0)+IF('Saisie des résultats'!Q50=1,1,0)+IF('Saisie des résultats'!R50=1,1,0)+IF('Saisie des résultats'!S50=1,1,0)+IF('Saisie des résultats'!T50=1,1,0)+IF('Saisie des résultats'!V50=1,1,0)+IF('Saisie des résultats'!W50=1,1,0)+IF('Saisie des résultats'!X50=1,1,0)+IF('Saisie des résultats'!Y50=1,1,0))/13)</f>
      </c>
      <c r="E51" s="41">
        <f>IF(ISBLANK('Liste d''élèves'!C48),"",(IF('Saisie des résultats'!Z50=1,1,0)+IF('Saisie des résultats'!AA50=1,1,0)+IF('Saisie des résultats'!AB50=1,1,0)+IF('Saisie des résultats'!AC50=1,1,0)+IF('Saisie des résultats'!AD50=1,1,0)+IF('Saisie des résultats'!AE50=1,1,0))/6)</f>
      </c>
      <c r="F51" s="45">
        <f>IF(ISBLANK('Liste d''élèves'!C48),"",(10*C51+13*D51+6*E51)/29)</f>
      </c>
    </row>
    <row r="52" spans="2:6" ht="12.75">
      <c r="B52" s="15">
        <f>IF(ISBLANK('Liste d''élèves'!C49),"",('Liste d''élèves'!C49))</f>
      </c>
      <c r="C52" s="40">
        <f>IF(ISBLANK('Liste d''élèves'!C49),"",(IF('Saisie des résultats'!C51=1,1,0)+IF('Saisie des résultats'!D51=1,1,0)+IF('Saisie des résultats'!F51=1,1,0)+IF('Saisie des résultats'!G51=1,1,0)+IF('Saisie des résultats'!J51=1,1,0)+IF('Saisie des résultats'!K51=1,1,0)+IF('Saisie des résultats'!M51=1,1,0)+IF('Saisie des résultats'!N51=1,1,0)+IF('Saisie des résultats'!O51=1,1,0)+IF('Saisie des résultats'!U51=1,1,0))/10)</f>
      </c>
      <c r="D52" s="41">
        <f>IF(ISBLANK('Liste d''élèves'!C49),"",(IF('Saisie des résultats'!E51=1,1,0)+IF('Saisie des résultats'!H51=1,1,0)+IF('Saisie des résultats'!I51=1,1,0)+IF('Saisie des résultats'!L51=1,1,0)+IF('Saisie des résultats'!P51=1,1,0)+IF('Saisie des résultats'!Q51=1,1,0)+IF('Saisie des résultats'!R51=1,1,0)+IF('Saisie des résultats'!S51=1,1,0)+IF('Saisie des résultats'!T51=1,1,0)+IF('Saisie des résultats'!V51=1,1,0)+IF('Saisie des résultats'!W51=1,1,0)+IF('Saisie des résultats'!X51=1,1,0)+IF('Saisie des résultats'!Y51=1,1,0))/13)</f>
      </c>
      <c r="E52" s="41">
        <f>IF(ISBLANK('Liste d''élèves'!C49),"",(IF('Saisie des résultats'!Z51=1,1,0)+IF('Saisie des résultats'!AA51=1,1,0)+IF('Saisie des résultats'!AB51=1,1,0)+IF('Saisie des résultats'!AC51=1,1,0)+IF('Saisie des résultats'!AD51=1,1,0)+IF('Saisie des résultats'!AE51=1,1,0))/6)</f>
      </c>
      <c r="F52" s="45">
        <f>IF(ISBLANK('Liste d''élèves'!C49),"",(10*C52+13*D52+6*E52)/29)</f>
      </c>
    </row>
    <row r="53" spans="2:6" ht="12.75">
      <c r="B53" s="15">
        <f>IF(ISBLANK('Liste d''élèves'!C50),"",('Liste d''élèves'!C50))</f>
      </c>
      <c r="C53" s="40">
        <f>IF(ISBLANK('Liste d''élèves'!C50),"",(IF('Saisie des résultats'!C52=1,1,0)+IF('Saisie des résultats'!D52=1,1,0)+IF('Saisie des résultats'!F52=1,1,0)+IF('Saisie des résultats'!G52=1,1,0)+IF('Saisie des résultats'!J52=1,1,0)+IF('Saisie des résultats'!K52=1,1,0)+IF('Saisie des résultats'!M52=1,1,0)+IF('Saisie des résultats'!N52=1,1,0)+IF('Saisie des résultats'!O52=1,1,0)+IF('Saisie des résultats'!U52=1,1,0))/10)</f>
      </c>
      <c r="D53" s="41">
        <f>IF(ISBLANK('Liste d''élèves'!C50),"",(IF('Saisie des résultats'!E52=1,1,0)+IF('Saisie des résultats'!H52=1,1,0)+IF('Saisie des résultats'!I52=1,1,0)+IF('Saisie des résultats'!L52=1,1,0)+IF('Saisie des résultats'!P52=1,1,0)+IF('Saisie des résultats'!Q52=1,1,0)+IF('Saisie des résultats'!R52=1,1,0)+IF('Saisie des résultats'!S52=1,1,0)+IF('Saisie des résultats'!T52=1,1,0)+IF('Saisie des résultats'!V52=1,1,0)+IF('Saisie des résultats'!W52=1,1,0)+IF('Saisie des résultats'!X52=1,1,0)+IF('Saisie des résultats'!Y52=1,1,0))/13)</f>
      </c>
      <c r="E53" s="41">
        <f>IF(ISBLANK('Liste d''élèves'!C50),"",(IF('Saisie des résultats'!Z52=1,1,0)+IF('Saisie des résultats'!AA52=1,1,0)+IF('Saisie des résultats'!AB52=1,1,0)+IF('Saisie des résultats'!AC52=1,1,0)+IF('Saisie des résultats'!AD52=1,1,0)+IF('Saisie des résultats'!AE52=1,1,0))/6)</f>
      </c>
      <c r="F53" s="45">
        <f>IF(ISBLANK('Liste d''élèves'!C50),"",(10*C53+13*D53+6*E53)/29)</f>
      </c>
    </row>
    <row r="54" spans="2:6" ht="12.75">
      <c r="B54" s="15">
        <f>IF(ISBLANK('Liste d''élèves'!C51),"",('Liste d''élèves'!C51))</f>
      </c>
      <c r="C54" s="40">
        <f>IF(ISBLANK('Liste d''élèves'!C51),"",(IF('Saisie des résultats'!C53=1,1,0)+IF('Saisie des résultats'!D53=1,1,0)+IF('Saisie des résultats'!F53=1,1,0)+IF('Saisie des résultats'!G53=1,1,0)+IF('Saisie des résultats'!J53=1,1,0)+IF('Saisie des résultats'!K53=1,1,0)+IF('Saisie des résultats'!M53=1,1,0)+IF('Saisie des résultats'!N53=1,1,0)+IF('Saisie des résultats'!O53=1,1,0)+IF('Saisie des résultats'!U53=1,1,0))/10)</f>
      </c>
      <c r="D54" s="41">
        <f>IF(ISBLANK('Liste d''élèves'!C51),"",(IF('Saisie des résultats'!E53=1,1,0)+IF('Saisie des résultats'!H53=1,1,0)+IF('Saisie des résultats'!I53=1,1,0)+IF('Saisie des résultats'!L53=1,1,0)+IF('Saisie des résultats'!P53=1,1,0)+IF('Saisie des résultats'!Q53=1,1,0)+IF('Saisie des résultats'!R53=1,1,0)+IF('Saisie des résultats'!S53=1,1,0)+IF('Saisie des résultats'!T53=1,1,0)+IF('Saisie des résultats'!V53=1,1,0)+IF('Saisie des résultats'!W53=1,1,0)+IF('Saisie des résultats'!X53=1,1,0)+IF('Saisie des résultats'!Y53=1,1,0))/13)</f>
      </c>
      <c r="E54" s="41">
        <f>IF(ISBLANK('Liste d''élèves'!C51),"",(IF('Saisie des résultats'!Z53=1,1,0)+IF('Saisie des résultats'!AA53=1,1,0)+IF('Saisie des résultats'!AB53=1,1,0)+IF('Saisie des résultats'!AC53=1,1,0)+IF('Saisie des résultats'!AD53=1,1,0)+IF('Saisie des résultats'!AE53=1,1,0))/6)</f>
      </c>
      <c r="F54" s="45">
        <f>IF(ISBLANK('Liste d''élèves'!C51),"",(10*C54+13*D54+6*E54)/29)</f>
      </c>
    </row>
    <row r="55" spans="2:6" ht="12.75">
      <c r="B55" s="15">
        <f>IF(ISBLANK('Liste d''élèves'!C52),"",('Liste d''élèves'!C52))</f>
      </c>
      <c r="C55" s="40">
        <f>IF(ISBLANK('Liste d''élèves'!C52),"",(IF('Saisie des résultats'!C54=1,1,0)+IF('Saisie des résultats'!D54=1,1,0)+IF('Saisie des résultats'!F54=1,1,0)+IF('Saisie des résultats'!G54=1,1,0)+IF('Saisie des résultats'!J54=1,1,0)+IF('Saisie des résultats'!K54=1,1,0)+IF('Saisie des résultats'!M54=1,1,0)+IF('Saisie des résultats'!N54=1,1,0)+IF('Saisie des résultats'!O54=1,1,0)+IF('Saisie des résultats'!U54=1,1,0))/10)</f>
      </c>
      <c r="D55" s="41">
        <f>IF(ISBLANK('Liste d''élèves'!C52),"",(IF('Saisie des résultats'!E54=1,1,0)+IF('Saisie des résultats'!H54=1,1,0)+IF('Saisie des résultats'!I54=1,1,0)+IF('Saisie des résultats'!L54=1,1,0)+IF('Saisie des résultats'!P54=1,1,0)+IF('Saisie des résultats'!Q54=1,1,0)+IF('Saisie des résultats'!R54=1,1,0)+IF('Saisie des résultats'!S54=1,1,0)+IF('Saisie des résultats'!T54=1,1,0)+IF('Saisie des résultats'!V54=1,1,0)+IF('Saisie des résultats'!W54=1,1,0)+IF('Saisie des résultats'!X54=1,1,0)+IF('Saisie des résultats'!Y54=1,1,0))/13)</f>
      </c>
      <c r="E55" s="41">
        <f>IF(ISBLANK('Liste d''élèves'!C52),"",(IF('Saisie des résultats'!Z54=1,1,0)+IF('Saisie des résultats'!AA54=1,1,0)+IF('Saisie des résultats'!AB54=1,1,0)+IF('Saisie des résultats'!AC54=1,1,0)+IF('Saisie des résultats'!AD54=1,1,0)+IF('Saisie des résultats'!AE54=1,1,0))/6)</f>
      </c>
      <c r="F55" s="45">
        <f>IF(ISBLANK('Liste d''élèves'!C52),"",(10*C55+13*D55+6*E55)/29)</f>
      </c>
    </row>
    <row r="56" spans="2:6" ht="12.75">
      <c r="B56" s="15">
        <f>IF(ISBLANK('Liste d''élèves'!C53),"",('Liste d''élèves'!C53))</f>
      </c>
      <c r="C56" s="40">
        <f>IF(ISBLANK('Liste d''élèves'!C53),"",(IF('Saisie des résultats'!C55=1,1,0)+IF('Saisie des résultats'!D55=1,1,0)+IF('Saisie des résultats'!F55=1,1,0)+IF('Saisie des résultats'!G55=1,1,0)+IF('Saisie des résultats'!J55=1,1,0)+IF('Saisie des résultats'!K55=1,1,0)+IF('Saisie des résultats'!M55=1,1,0)+IF('Saisie des résultats'!N55=1,1,0)+IF('Saisie des résultats'!O55=1,1,0)+IF('Saisie des résultats'!U55=1,1,0))/10)</f>
      </c>
      <c r="D56" s="41">
        <f>IF(ISBLANK('Liste d''élèves'!C53),"",(IF('Saisie des résultats'!E55=1,1,0)+IF('Saisie des résultats'!H55=1,1,0)+IF('Saisie des résultats'!I55=1,1,0)+IF('Saisie des résultats'!L55=1,1,0)+IF('Saisie des résultats'!P55=1,1,0)+IF('Saisie des résultats'!Q55=1,1,0)+IF('Saisie des résultats'!R55=1,1,0)+IF('Saisie des résultats'!S55=1,1,0)+IF('Saisie des résultats'!T55=1,1,0)+IF('Saisie des résultats'!V55=1,1,0)+IF('Saisie des résultats'!W55=1,1,0)+IF('Saisie des résultats'!X55=1,1,0)+IF('Saisie des résultats'!Y55=1,1,0))/13)</f>
      </c>
      <c r="E56" s="41">
        <f>IF(ISBLANK('Liste d''élèves'!C53),"",(IF('Saisie des résultats'!Z55=1,1,0)+IF('Saisie des résultats'!AA55=1,1,0)+IF('Saisie des résultats'!AB55=1,1,0)+IF('Saisie des résultats'!AC55=1,1,0)+IF('Saisie des résultats'!AD55=1,1,0)+IF('Saisie des résultats'!AE55=1,1,0))/6)</f>
      </c>
      <c r="F56" s="45">
        <f>IF(ISBLANK('Liste d''élèves'!C53),"",(10*C56+13*D56+6*E56)/29)</f>
      </c>
    </row>
    <row r="57" spans="2:6" ht="12.75">
      <c r="B57" s="15">
        <f>IF(ISBLANK('Liste d''élèves'!C54),"",('Liste d''élèves'!C54))</f>
      </c>
      <c r="C57" s="40">
        <f>IF(ISBLANK('Liste d''élèves'!C54),"",(IF('Saisie des résultats'!C56=1,1,0)+IF('Saisie des résultats'!D56=1,1,0)+IF('Saisie des résultats'!F56=1,1,0)+IF('Saisie des résultats'!G56=1,1,0)+IF('Saisie des résultats'!J56=1,1,0)+IF('Saisie des résultats'!K56=1,1,0)+IF('Saisie des résultats'!M56=1,1,0)+IF('Saisie des résultats'!N56=1,1,0)+IF('Saisie des résultats'!O56=1,1,0)+IF('Saisie des résultats'!U56=1,1,0))/10)</f>
      </c>
      <c r="D57" s="41">
        <f>IF(ISBLANK('Liste d''élèves'!C54),"",(IF('Saisie des résultats'!E56=1,1,0)+IF('Saisie des résultats'!H56=1,1,0)+IF('Saisie des résultats'!I56=1,1,0)+IF('Saisie des résultats'!L56=1,1,0)+IF('Saisie des résultats'!P56=1,1,0)+IF('Saisie des résultats'!Q56=1,1,0)+IF('Saisie des résultats'!R56=1,1,0)+IF('Saisie des résultats'!S56=1,1,0)+IF('Saisie des résultats'!T56=1,1,0)+IF('Saisie des résultats'!V56=1,1,0)+IF('Saisie des résultats'!W56=1,1,0)+IF('Saisie des résultats'!X56=1,1,0)+IF('Saisie des résultats'!Y56=1,1,0))/13)</f>
      </c>
      <c r="E57" s="41">
        <f>IF(ISBLANK('Liste d''élèves'!C54),"",(IF('Saisie des résultats'!Z56=1,1,0)+IF('Saisie des résultats'!AA56=1,1,0)+IF('Saisie des résultats'!AB56=1,1,0)+IF('Saisie des résultats'!AC56=1,1,0)+IF('Saisie des résultats'!AD56=1,1,0)+IF('Saisie des résultats'!AE56=1,1,0))/6)</f>
      </c>
      <c r="F57" s="45">
        <f>IF(ISBLANK('Liste d''élèves'!C54),"",(10*C57+13*D57+6*E57)/29)</f>
      </c>
    </row>
    <row r="58" spans="2:6" ht="12.75">
      <c r="B58" s="15">
        <f>IF(ISBLANK('Liste d''élèves'!C55),"",('Liste d''élèves'!C55))</f>
      </c>
      <c r="C58" s="40">
        <f>IF(ISBLANK('Liste d''élèves'!C55),"",(IF('Saisie des résultats'!C57=1,1,0)+IF('Saisie des résultats'!D57=1,1,0)+IF('Saisie des résultats'!F57=1,1,0)+IF('Saisie des résultats'!G57=1,1,0)+IF('Saisie des résultats'!J57=1,1,0)+IF('Saisie des résultats'!K57=1,1,0)+IF('Saisie des résultats'!M57=1,1,0)+IF('Saisie des résultats'!N57=1,1,0)+IF('Saisie des résultats'!O57=1,1,0)+IF('Saisie des résultats'!U57=1,1,0))/10)</f>
      </c>
      <c r="D58" s="41">
        <f>IF(ISBLANK('Liste d''élèves'!C55),"",(IF('Saisie des résultats'!E57=1,1,0)+IF('Saisie des résultats'!H57=1,1,0)+IF('Saisie des résultats'!I57=1,1,0)+IF('Saisie des résultats'!L57=1,1,0)+IF('Saisie des résultats'!P57=1,1,0)+IF('Saisie des résultats'!Q57=1,1,0)+IF('Saisie des résultats'!R57=1,1,0)+IF('Saisie des résultats'!S57=1,1,0)+IF('Saisie des résultats'!T57=1,1,0)+IF('Saisie des résultats'!V57=1,1,0)+IF('Saisie des résultats'!W57=1,1,0)+IF('Saisie des résultats'!X57=1,1,0)+IF('Saisie des résultats'!Y57=1,1,0))/13)</f>
      </c>
      <c r="E58" s="41">
        <f>IF(ISBLANK('Liste d''élèves'!C55),"",(IF('Saisie des résultats'!Z57=1,1,0)+IF('Saisie des résultats'!AA57=1,1,0)+IF('Saisie des résultats'!AB57=1,1,0)+IF('Saisie des résultats'!AC57=1,1,0)+IF('Saisie des résultats'!AD57=1,1,0)+IF('Saisie des résultats'!AE57=1,1,0))/6)</f>
      </c>
      <c r="F58" s="45">
        <f>IF(ISBLANK('Liste d''élèves'!C55),"",(10*C58+13*D58+6*E58)/29)</f>
      </c>
    </row>
    <row r="59" spans="2:6" ht="12.75">
      <c r="B59" s="15">
        <f>IF(ISBLANK('Liste d''élèves'!C56),"",('Liste d''élèves'!C56))</f>
      </c>
      <c r="C59" s="40">
        <f>IF(ISBLANK('Liste d''élèves'!C56),"",(IF('Saisie des résultats'!C58=1,1,0)+IF('Saisie des résultats'!D58=1,1,0)+IF('Saisie des résultats'!F58=1,1,0)+IF('Saisie des résultats'!G58=1,1,0)+IF('Saisie des résultats'!J58=1,1,0)+IF('Saisie des résultats'!K58=1,1,0)+IF('Saisie des résultats'!M58=1,1,0)+IF('Saisie des résultats'!N58=1,1,0)+IF('Saisie des résultats'!O58=1,1,0)+IF('Saisie des résultats'!U58=1,1,0))/10)</f>
      </c>
      <c r="D59" s="41">
        <f>IF(ISBLANK('Liste d''élèves'!C56),"",(IF('Saisie des résultats'!E58=1,1,0)+IF('Saisie des résultats'!H58=1,1,0)+IF('Saisie des résultats'!I58=1,1,0)+IF('Saisie des résultats'!L58=1,1,0)+IF('Saisie des résultats'!P58=1,1,0)+IF('Saisie des résultats'!Q58=1,1,0)+IF('Saisie des résultats'!R58=1,1,0)+IF('Saisie des résultats'!S58=1,1,0)+IF('Saisie des résultats'!T58=1,1,0)+IF('Saisie des résultats'!V58=1,1,0)+IF('Saisie des résultats'!W58=1,1,0)+IF('Saisie des résultats'!X58=1,1,0)+IF('Saisie des résultats'!Y58=1,1,0))/13)</f>
      </c>
      <c r="E59" s="41">
        <f>IF(ISBLANK('Liste d''élèves'!C56),"",(IF('Saisie des résultats'!Z58=1,1,0)+IF('Saisie des résultats'!AA58=1,1,0)+IF('Saisie des résultats'!AB58=1,1,0)+IF('Saisie des résultats'!AC58=1,1,0)+IF('Saisie des résultats'!AD58=1,1,0)+IF('Saisie des résultats'!AE58=1,1,0))/6)</f>
      </c>
      <c r="F59" s="45">
        <f>IF(ISBLANK('Liste d''élèves'!C56),"",(10*C59+13*D59+6*E59)/29)</f>
      </c>
    </row>
    <row r="60" spans="2:6" ht="12.75">
      <c r="B60" s="15">
        <f>IF(ISBLANK('Liste d''élèves'!C57),"",('Liste d''élèves'!C57))</f>
      </c>
      <c r="C60" s="40">
        <f>IF(ISBLANK('Liste d''élèves'!C57),"",(IF('Saisie des résultats'!C59=1,1,0)+IF('Saisie des résultats'!D59=1,1,0)+IF('Saisie des résultats'!F59=1,1,0)+IF('Saisie des résultats'!G59=1,1,0)+IF('Saisie des résultats'!J59=1,1,0)+IF('Saisie des résultats'!K59=1,1,0)+IF('Saisie des résultats'!M59=1,1,0)+IF('Saisie des résultats'!N59=1,1,0)+IF('Saisie des résultats'!O59=1,1,0)+IF('Saisie des résultats'!U59=1,1,0))/10)</f>
      </c>
      <c r="D60" s="41">
        <f>IF(ISBLANK('Liste d''élèves'!C57),"",(IF('Saisie des résultats'!E59=1,1,0)+IF('Saisie des résultats'!H59=1,1,0)+IF('Saisie des résultats'!I59=1,1,0)+IF('Saisie des résultats'!L59=1,1,0)+IF('Saisie des résultats'!P59=1,1,0)+IF('Saisie des résultats'!Q59=1,1,0)+IF('Saisie des résultats'!R59=1,1,0)+IF('Saisie des résultats'!S59=1,1,0)+IF('Saisie des résultats'!T59=1,1,0)+IF('Saisie des résultats'!V59=1,1,0)+IF('Saisie des résultats'!W59=1,1,0)+IF('Saisie des résultats'!X59=1,1,0)+IF('Saisie des résultats'!Y59=1,1,0))/13)</f>
      </c>
      <c r="E60" s="41">
        <f>IF(ISBLANK('Liste d''élèves'!C57),"",(IF('Saisie des résultats'!Z59=1,1,0)+IF('Saisie des résultats'!AA59=1,1,0)+IF('Saisie des résultats'!AB59=1,1,0)+IF('Saisie des résultats'!AC59=1,1,0)+IF('Saisie des résultats'!AD59=1,1,0)+IF('Saisie des résultats'!AE59=1,1,0))/6)</f>
      </c>
      <c r="F60" s="45">
        <f>IF(ISBLANK('Liste d''élèves'!C57),"",(10*C60+13*D60+6*E60)/29)</f>
      </c>
    </row>
    <row r="61" spans="2:6" ht="12.75">
      <c r="B61" s="15">
        <f>IF(ISBLANK('Liste d''élèves'!C58),"",('Liste d''élèves'!C58))</f>
      </c>
      <c r="C61" s="40">
        <f>IF(ISBLANK('Liste d''élèves'!C58),"",(IF('Saisie des résultats'!C60=1,1,0)+IF('Saisie des résultats'!D60=1,1,0)+IF('Saisie des résultats'!F60=1,1,0)+IF('Saisie des résultats'!G60=1,1,0)+IF('Saisie des résultats'!J60=1,1,0)+IF('Saisie des résultats'!K60=1,1,0)+IF('Saisie des résultats'!M60=1,1,0)+IF('Saisie des résultats'!N60=1,1,0)+IF('Saisie des résultats'!O60=1,1,0)+IF('Saisie des résultats'!U60=1,1,0))/10)</f>
      </c>
      <c r="D61" s="41">
        <f>IF(ISBLANK('Liste d''élèves'!C58),"",(IF('Saisie des résultats'!E60=1,1,0)+IF('Saisie des résultats'!H60=1,1,0)+IF('Saisie des résultats'!I60=1,1,0)+IF('Saisie des résultats'!L60=1,1,0)+IF('Saisie des résultats'!P60=1,1,0)+IF('Saisie des résultats'!Q60=1,1,0)+IF('Saisie des résultats'!R60=1,1,0)+IF('Saisie des résultats'!S60=1,1,0)+IF('Saisie des résultats'!T60=1,1,0)+IF('Saisie des résultats'!V60=1,1,0)+IF('Saisie des résultats'!W60=1,1,0)+IF('Saisie des résultats'!X60=1,1,0)+IF('Saisie des résultats'!Y60=1,1,0))/13)</f>
      </c>
      <c r="E61" s="41">
        <f>IF(ISBLANK('Liste d''élèves'!C58),"",(IF('Saisie des résultats'!Z60=1,1,0)+IF('Saisie des résultats'!AA60=1,1,0)+IF('Saisie des résultats'!AB60=1,1,0)+IF('Saisie des résultats'!AC60=1,1,0)+IF('Saisie des résultats'!AD60=1,1,0)+IF('Saisie des résultats'!AE60=1,1,0))/6)</f>
      </c>
      <c r="F61" s="45">
        <f>IF(ISBLANK('Liste d''élèves'!C58),"",(10*C61+13*D61+6*E61)/29)</f>
      </c>
    </row>
    <row r="62" spans="2:6" ht="12.75">
      <c r="B62" s="15">
        <f>IF(ISBLANK('Liste d''élèves'!C59),"",('Liste d''élèves'!C59))</f>
      </c>
      <c r="C62" s="40">
        <f>IF(ISBLANK('Liste d''élèves'!C59),"",(IF('Saisie des résultats'!C61=1,1,0)+IF('Saisie des résultats'!D61=1,1,0)+IF('Saisie des résultats'!F61=1,1,0)+IF('Saisie des résultats'!G61=1,1,0)+IF('Saisie des résultats'!J61=1,1,0)+IF('Saisie des résultats'!K61=1,1,0)+IF('Saisie des résultats'!M61=1,1,0)+IF('Saisie des résultats'!N61=1,1,0)+IF('Saisie des résultats'!O61=1,1,0)+IF('Saisie des résultats'!U61=1,1,0))/10)</f>
      </c>
      <c r="D62" s="41">
        <f>IF(ISBLANK('Liste d''élèves'!C59),"",(IF('Saisie des résultats'!E61=1,1,0)+IF('Saisie des résultats'!H61=1,1,0)+IF('Saisie des résultats'!I61=1,1,0)+IF('Saisie des résultats'!L61=1,1,0)+IF('Saisie des résultats'!P61=1,1,0)+IF('Saisie des résultats'!Q61=1,1,0)+IF('Saisie des résultats'!R61=1,1,0)+IF('Saisie des résultats'!S61=1,1,0)+IF('Saisie des résultats'!T61=1,1,0)+IF('Saisie des résultats'!V61=1,1,0)+IF('Saisie des résultats'!W61=1,1,0)+IF('Saisie des résultats'!X61=1,1,0)+IF('Saisie des résultats'!Y61=1,1,0))/13)</f>
      </c>
      <c r="E62" s="41">
        <f>IF(ISBLANK('Liste d''élèves'!C59),"",(IF('Saisie des résultats'!Z61=1,1,0)+IF('Saisie des résultats'!AA61=1,1,0)+IF('Saisie des résultats'!AB61=1,1,0)+IF('Saisie des résultats'!AC61=1,1,0)+IF('Saisie des résultats'!AD61=1,1,0)+IF('Saisie des résultats'!AE61=1,1,0))/6)</f>
      </c>
      <c r="F62" s="45">
        <f>IF(ISBLANK('Liste d''élèves'!C59),"",(10*C62+13*D62+6*E62)/29)</f>
      </c>
    </row>
    <row r="63" spans="2:6" ht="12.75">
      <c r="B63" s="15">
        <f>IF(ISBLANK('Liste d''élèves'!C60),"",('Liste d''élèves'!C60))</f>
      </c>
      <c r="C63" s="40">
        <f>IF(ISBLANK('Liste d''élèves'!C60),"",(IF('Saisie des résultats'!C62=1,1,0)+IF('Saisie des résultats'!D62=1,1,0)+IF('Saisie des résultats'!F62=1,1,0)+IF('Saisie des résultats'!G62=1,1,0)+IF('Saisie des résultats'!J62=1,1,0)+IF('Saisie des résultats'!K62=1,1,0)+IF('Saisie des résultats'!M62=1,1,0)+IF('Saisie des résultats'!N62=1,1,0)+IF('Saisie des résultats'!O62=1,1,0)+IF('Saisie des résultats'!U62=1,1,0))/10)</f>
      </c>
      <c r="D63" s="41">
        <f>IF(ISBLANK('Liste d''élèves'!C60),"",(IF('Saisie des résultats'!E62=1,1,0)+IF('Saisie des résultats'!H62=1,1,0)+IF('Saisie des résultats'!I62=1,1,0)+IF('Saisie des résultats'!L62=1,1,0)+IF('Saisie des résultats'!P62=1,1,0)+IF('Saisie des résultats'!Q62=1,1,0)+IF('Saisie des résultats'!R62=1,1,0)+IF('Saisie des résultats'!S62=1,1,0)+IF('Saisie des résultats'!T62=1,1,0)+IF('Saisie des résultats'!V62=1,1,0)+IF('Saisie des résultats'!W62=1,1,0)+IF('Saisie des résultats'!X62=1,1,0)+IF('Saisie des résultats'!Y62=1,1,0))/13)</f>
      </c>
      <c r="E63" s="41">
        <f>IF(ISBLANK('Liste d''élèves'!C60),"",(IF('Saisie des résultats'!Z62=1,1,0)+IF('Saisie des résultats'!AA62=1,1,0)+IF('Saisie des résultats'!AB62=1,1,0)+IF('Saisie des résultats'!AC62=1,1,0)+IF('Saisie des résultats'!AD62=1,1,0)+IF('Saisie des résultats'!AE62=1,1,0))/6)</f>
      </c>
      <c r="F63" s="45">
        <f>IF(ISBLANK('Liste d''élèves'!C60),"",(10*C63+13*D63+6*E63)/29)</f>
      </c>
    </row>
    <row r="64" spans="2:6" ht="12.75">
      <c r="B64" s="15">
        <f>IF(ISBLANK('Liste d''élèves'!C61),"",('Liste d''élèves'!C61))</f>
      </c>
      <c r="C64" s="40">
        <f>IF(ISBLANK('Liste d''élèves'!C61),"",(IF('Saisie des résultats'!C63=1,1,0)+IF('Saisie des résultats'!D63=1,1,0)+IF('Saisie des résultats'!F63=1,1,0)+IF('Saisie des résultats'!G63=1,1,0)+IF('Saisie des résultats'!J63=1,1,0)+IF('Saisie des résultats'!K63=1,1,0)+IF('Saisie des résultats'!M63=1,1,0)+IF('Saisie des résultats'!N63=1,1,0)+IF('Saisie des résultats'!O63=1,1,0)+IF('Saisie des résultats'!U63=1,1,0))/10)</f>
      </c>
      <c r="D64" s="41">
        <f>IF(ISBLANK('Liste d''élèves'!C61),"",(IF('Saisie des résultats'!E63=1,1,0)+IF('Saisie des résultats'!H63=1,1,0)+IF('Saisie des résultats'!I63=1,1,0)+IF('Saisie des résultats'!L63=1,1,0)+IF('Saisie des résultats'!P63=1,1,0)+IF('Saisie des résultats'!Q63=1,1,0)+IF('Saisie des résultats'!R63=1,1,0)+IF('Saisie des résultats'!S63=1,1,0)+IF('Saisie des résultats'!T63=1,1,0)+IF('Saisie des résultats'!V63=1,1,0)+IF('Saisie des résultats'!W63=1,1,0)+IF('Saisie des résultats'!X63=1,1,0)+IF('Saisie des résultats'!Y63=1,1,0))/13)</f>
      </c>
      <c r="E64" s="41">
        <f>IF(ISBLANK('Liste d''élèves'!C61),"",(IF('Saisie des résultats'!Z63=1,1,0)+IF('Saisie des résultats'!AA63=1,1,0)+IF('Saisie des résultats'!AB63=1,1,0)+IF('Saisie des résultats'!AC63=1,1,0)+IF('Saisie des résultats'!AD63=1,1,0)+IF('Saisie des résultats'!AE63=1,1,0))/6)</f>
      </c>
      <c r="F64" s="45">
        <f>IF(ISBLANK('Liste d''élèves'!C61),"",(10*C64+13*D64+6*E64)/29)</f>
      </c>
    </row>
    <row r="65" spans="2:6" ht="12.75">
      <c r="B65" s="15">
        <f>IF(ISBLANK('Liste d''élèves'!C62),"",('Liste d''élèves'!C62))</f>
      </c>
      <c r="C65" s="40">
        <f>IF(ISBLANK('Liste d''élèves'!C62),"",(IF('Saisie des résultats'!C64=1,1,0)+IF('Saisie des résultats'!D64=1,1,0)+IF('Saisie des résultats'!F64=1,1,0)+IF('Saisie des résultats'!G64=1,1,0)+IF('Saisie des résultats'!J64=1,1,0)+IF('Saisie des résultats'!K64=1,1,0)+IF('Saisie des résultats'!M64=1,1,0)+IF('Saisie des résultats'!N64=1,1,0)+IF('Saisie des résultats'!O64=1,1,0)+IF('Saisie des résultats'!U64=1,1,0))/10)</f>
      </c>
      <c r="D65" s="41">
        <f>IF(ISBLANK('Liste d''élèves'!C62),"",(IF('Saisie des résultats'!E64=1,1,0)+IF('Saisie des résultats'!H64=1,1,0)+IF('Saisie des résultats'!I64=1,1,0)+IF('Saisie des résultats'!L64=1,1,0)+IF('Saisie des résultats'!P64=1,1,0)+IF('Saisie des résultats'!Q64=1,1,0)+IF('Saisie des résultats'!R64=1,1,0)+IF('Saisie des résultats'!S64=1,1,0)+IF('Saisie des résultats'!T64=1,1,0)+IF('Saisie des résultats'!V64=1,1,0)+IF('Saisie des résultats'!W64=1,1,0)+IF('Saisie des résultats'!X64=1,1,0)+IF('Saisie des résultats'!Y64=1,1,0))/13)</f>
      </c>
      <c r="E65" s="41">
        <f>IF(ISBLANK('Liste d''élèves'!C62),"",(IF('Saisie des résultats'!Z64=1,1,0)+IF('Saisie des résultats'!AA64=1,1,0)+IF('Saisie des résultats'!AB64=1,1,0)+IF('Saisie des résultats'!AC64=1,1,0)+IF('Saisie des résultats'!AD64=1,1,0)+IF('Saisie des résultats'!AE64=1,1,0))/6)</f>
      </c>
      <c r="F65" s="45">
        <f>IF(ISBLANK('Liste d''élèves'!C62),"",(10*C65+13*D65+6*E65)/29)</f>
      </c>
    </row>
    <row r="66" spans="2:6" ht="12.75">
      <c r="B66" s="15">
        <f>IF(ISBLANK('Liste d''élèves'!C63),"",('Liste d''élèves'!C63))</f>
      </c>
      <c r="C66" s="40">
        <f>IF(ISBLANK('Liste d''élèves'!C63),"",(IF('Saisie des résultats'!C65=1,1,0)+IF('Saisie des résultats'!D65=1,1,0)+IF('Saisie des résultats'!F65=1,1,0)+IF('Saisie des résultats'!G65=1,1,0)+IF('Saisie des résultats'!J65=1,1,0)+IF('Saisie des résultats'!K65=1,1,0)+IF('Saisie des résultats'!M65=1,1,0)+IF('Saisie des résultats'!N65=1,1,0)+IF('Saisie des résultats'!O65=1,1,0)+IF('Saisie des résultats'!U65=1,1,0))/10)</f>
      </c>
      <c r="D66" s="41">
        <f>IF(ISBLANK('Liste d''élèves'!C63),"",(IF('Saisie des résultats'!E65=1,1,0)+IF('Saisie des résultats'!H65=1,1,0)+IF('Saisie des résultats'!I65=1,1,0)+IF('Saisie des résultats'!L65=1,1,0)+IF('Saisie des résultats'!P65=1,1,0)+IF('Saisie des résultats'!Q65=1,1,0)+IF('Saisie des résultats'!R65=1,1,0)+IF('Saisie des résultats'!S65=1,1,0)+IF('Saisie des résultats'!T65=1,1,0)+IF('Saisie des résultats'!V65=1,1,0)+IF('Saisie des résultats'!W65=1,1,0)+IF('Saisie des résultats'!X65=1,1,0)+IF('Saisie des résultats'!Y65=1,1,0))/13)</f>
      </c>
      <c r="E66" s="41">
        <f>IF(ISBLANK('Liste d''élèves'!C63),"",(IF('Saisie des résultats'!Z65=1,1,0)+IF('Saisie des résultats'!AA65=1,1,0)+IF('Saisie des résultats'!AB65=1,1,0)+IF('Saisie des résultats'!AC65=1,1,0)+IF('Saisie des résultats'!AD65=1,1,0)+IF('Saisie des résultats'!AE65=1,1,0))/6)</f>
      </c>
      <c r="F66" s="45">
        <f>IF(ISBLANK('Liste d''élèves'!C63),"",(10*C66+13*D66+6*E66)/29)</f>
      </c>
    </row>
    <row r="67" spans="2:6" ht="12.75">
      <c r="B67" s="15">
        <f>IF(ISBLANK('Liste d''élèves'!C64),"",('Liste d''élèves'!C64))</f>
      </c>
      <c r="C67" s="40">
        <f>IF(ISBLANK('Liste d''élèves'!C64),"",(IF('Saisie des résultats'!C66=1,1,0)+IF('Saisie des résultats'!D66=1,1,0)+IF('Saisie des résultats'!F66=1,1,0)+IF('Saisie des résultats'!G66=1,1,0)+IF('Saisie des résultats'!J66=1,1,0)+IF('Saisie des résultats'!K66=1,1,0)+IF('Saisie des résultats'!M66=1,1,0)+IF('Saisie des résultats'!N66=1,1,0)+IF('Saisie des résultats'!O66=1,1,0)+IF('Saisie des résultats'!U66=1,1,0))/10)</f>
      </c>
      <c r="D67" s="41">
        <f>IF(ISBLANK('Liste d''élèves'!C64),"",(IF('Saisie des résultats'!E66=1,1,0)+IF('Saisie des résultats'!H66=1,1,0)+IF('Saisie des résultats'!I66=1,1,0)+IF('Saisie des résultats'!L66=1,1,0)+IF('Saisie des résultats'!P66=1,1,0)+IF('Saisie des résultats'!Q66=1,1,0)+IF('Saisie des résultats'!R66=1,1,0)+IF('Saisie des résultats'!S66=1,1,0)+IF('Saisie des résultats'!T66=1,1,0)+IF('Saisie des résultats'!V66=1,1,0)+IF('Saisie des résultats'!W66=1,1,0)+IF('Saisie des résultats'!X66=1,1,0)+IF('Saisie des résultats'!Y66=1,1,0))/13)</f>
      </c>
      <c r="E67" s="41">
        <f>IF(ISBLANK('Liste d''élèves'!C64),"",(IF('Saisie des résultats'!Z66=1,1,0)+IF('Saisie des résultats'!AA66=1,1,0)+IF('Saisie des résultats'!AB66=1,1,0)+IF('Saisie des résultats'!AC66=1,1,0)+IF('Saisie des résultats'!AD66=1,1,0)+IF('Saisie des résultats'!AE66=1,1,0))/6)</f>
      </c>
      <c r="F67" s="45">
        <f>IF(ISBLANK('Liste d''élèves'!C64),"",(10*C67+13*D67+6*E67)/29)</f>
      </c>
    </row>
    <row r="68" spans="2:6" ht="12.75">
      <c r="B68" s="15">
        <f>IF(ISBLANK('Liste d''élèves'!C65),"",('Liste d''élèves'!C65))</f>
      </c>
      <c r="C68" s="40">
        <f>IF(ISBLANK('Liste d''élèves'!C65),"",(IF('Saisie des résultats'!C67=1,1,0)+IF('Saisie des résultats'!D67=1,1,0)+IF('Saisie des résultats'!F67=1,1,0)+IF('Saisie des résultats'!G67=1,1,0)+IF('Saisie des résultats'!J67=1,1,0)+IF('Saisie des résultats'!K67=1,1,0)+IF('Saisie des résultats'!M67=1,1,0)+IF('Saisie des résultats'!N67=1,1,0)+IF('Saisie des résultats'!O67=1,1,0)+IF('Saisie des résultats'!U67=1,1,0))/10)</f>
      </c>
      <c r="D68" s="41">
        <f>IF(ISBLANK('Liste d''élèves'!C65),"",(IF('Saisie des résultats'!E67=1,1,0)+IF('Saisie des résultats'!H67=1,1,0)+IF('Saisie des résultats'!I67=1,1,0)+IF('Saisie des résultats'!L67=1,1,0)+IF('Saisie des résultats'!P67=1,1,0)+IF('Saisie des résultats'!Q67=1,1,0)+IF('Saisie des résultats'!R67=1,1,0)+IF('Saisie des résultats'!S67=1,1,0)+IF('Saisie des résultats'!T67=1,1,0)+IF('Saisie des résultats'!V67=1,1,0)+IF('Saisie des résultats'!W67=1,1,0)+IF('Saisie des résultats'!X67=1,1,0)+IF('Saisie des résultats'!Y67=1,1,0))/13)</f>
      </c>
      <c r="E68" s="41">
        <f>IF(ISBLANK('Liste d''élèves'!C65),"",(IF('Saisie des résultats'!Z67=1,1,0)+IF('Saisie des résultats'!AA67=1,1,0)+IF('Saisie des résultats'!AB67=1,1,0)+IF('Saisie des résultats'!AC67=1,1,0)+IF('Saisie des résultats'!AD67=1,1,0)+IF('Saisie des résultats'!AE67=1,1,0))/6)</f>
      </c>
      <c r="F68" s="45">
        <f>IF(ISBLANK('Liste d''élèves'!C65),"",(10*C68+13*D68+6*E68)/29)</f>
      </c>
    </row>
    <row r="69" spans="2:6" ht="12.75">
      <c r="B69" s="15">
        <f>IF(ISBLANK('Liste d''élèves'!C66),"",('Liste d''élèves'!C66))</f>
      </c>
      <c r="C69" s="40">
        <f>IF(ISBLANK('Liste d''élèves'!C66),"",(IF('Saisie des résultats'!C68=1,1,0)+IF('Saisie des résultats'!D68=1,1,0)+IF('Saisie des résultats'!F68=1,1,0)+IF('Saisie des résultats'!G68=1,1,0)+IF('Saisie des résultats'!J68=1,1,0)+IF('Saisie des résultats'!K68=1,1,0)+IF('Saisie des résultats'!M68=1,1,0)+IF('Saisie des résultats'!N68=1,1,0)+IF('Saisie des résultats'!O68=1,1,0)+IF('Saisie des résultats'!U68=1,1,0))/10)</f>
      </c>
      <c r="D69" s="41">
        <f>IF(ISBLANK('Liste d''élèves'!C66),"",(IF('Saisie des résultats'!E68=1,1,0)+IF('Saisie des résultats'!H68=1,1,0)+IF('Saisie des résultats'!I68=1,1,0)+IF('Saisie des résultats'!L68=1,1,0)+IF('Saisie des résultats'!P68=1,1,0)+IF('Saisie des résultats'!Q68=1,1,0)+IF('Saisie des résultats'!R68=1,1,0)+IF('Saisie des résultats'!S68=1,1,0)+IF('Saisie des résultats'!T68=1,1,0)+IF('Saisie des résultats'!V68=1,1,0)+IF('Saisie des résultats'!W68=1,1,0)+IF('Saisie des résultats'!X68=1,1,0)+IF('Saisie des résultats'!Y68=1,1,0))/13)</f>
      </c>
      <c r="E69" s="41">
        <f>IF(ISBLANK('Liste d''élèves'!C66),"",(IF('Saisie des résultats'!Z68=1,1,0)+IF('Saisie des résultats'!AA68=1,1,0)+IF('Saisie des résultats'!AB68=1,1,0)+IF('Saisie des résultats'!AC68=1,1,0)+IF('Saisie des résultats'!AD68=1,1,0)+IF('Saisie des résultats'!AE68=1,1,0))/6)</f>
      </c>
      <c r="F69" s="45">
        <f>IF(ISBLANK('Liste d''élèves'!C66),"",(10*C69+13*D69+6*E69)/29)</f>
      </c>
    </row>
    <row r="70" spans="2:6" ht="12.75">
      <c r="B70" s="15">
        <f>IF(ISBLANK('Liste d''élèves'!C67),"",('Liste d''élèves'!C67))</f>
      </c>
      <c r="C70" s="40">
        <f>IF(ISBLANK('Liste d''élèves'!C67),"",(IF('Saisie des résultats'!C69=1,1,0)+IF('Saisie des résultats'!D69=1,1,0)+IF('Saisie des résultats'!F69=1,1,0)+IF('Saisie des résultats'!G69=1,1,0)+IF('Saisie des résultats'!J69=1,1,0)+IF('Saisie des résultats'!K69=1,1,0)+IF('Saisie des résultats'!M69=1,1,0)+IF('Saisie des résultats'!N69=1,1,0)+IF('Saisie des résultats'!O69=1,1,0)+IF('Saisie des résultats'!U69=1,1,0))/10)</f>
      </c>
      <c r="D70" s="41">
        <f>IF(ISBLANK('Liste d''élèves'!C67),"",(IF('Saisie des résultats'!E69=1,1,0)+IF('Saisie des résultats'!H69=1,1,0)+IF('Saisie des résultats'!I69=1,1,0)+IF('Saisie des résultats'!L69=1,1,0)+IF('Saisie des résultats'!P69=1,1,0)+IF('Saisie des résultats'!Q69=1,1,0)+IF('Saisie des résultats'!R69=1,1,0)+IF('Saisie des résultats'!S69=1,1,0)+IF('Saisie des résultats'!T69=1,1,0)+IF('Saisie des résultats'!V69=1,1,0)+IF('Saisie des résultats'!W69=1,1,0)+IF('Saisie des résultats'!X69=1,1,0)+IF('Saisie des résultats'!Y69=1,1,0))/13)</f>
      </c>
      <c r="E70" s="41">
        <f>IF(ISBLANK('Liste d''élèves'!C67),"",(IF('Saisie des résultats'!Z69=1,1,0)+IF('Saisie des résultats'!AA69=1,1,0)+IF('Saisie des résultats'!AB69=1,1,0)+IF('Saisie des résultats'!AC69=1,1,0)+IF('Saisie des résultats'!AD69=1,1,0)+IF('Saisie des résultats'!AE69=1,1,0))/6)</f>
      </c>
      <c r="F70" s="45">
        <f>IF(ISBLANK('Liste d''élèves'!C67),"",(10*C70+13*D70+6*E70)/29)</f>
      </c>
    </row>
    <row r="71" spans="2:6" ht="12.75">
      <c r="B71" s="15">
        <f>IF(ISBLANK('Liste d''élèves'!C68),"",('Liste d''élèves'!C68))</f>
      </c>
      <c r="C71" s="40">
        <f>IF(ISBLANK('Liste d''élèves'!C68),"",(IF('Saisie des résultats'!C70=1,1,0)+IF('Saisie des résultats'!D70=1,1,0)+IF('Saisie des résultats'!F70=1,1,0)+IF('Saisie des résultats'!G70=1,1,0)+IF('Saisie des résultats'!J70=1,1,0)+IF('Saisie des résultats'!K70=1,1,0)+IF('Saisie des résultats'!M70=1,1,0)+IF('Saisie des résultats'!N70=1,1,0)+IF('Saisie des résultats'!O70=1,1,0)+IF('Saisie des résultats'!U70=1,1,0))/10)</f>
      </c>
      <c r="D71" s="41">
        <f>IF(ISBLANK('Liste d''élèves'!C68),"",(IF('Saisie des résultats'!E70=1,1,0)+IF('Saisie des résultats'!H70=1,1,0)+IF('Saisie des résultats'!I70=1,1,0)+IF('Saisie des résultats'!L70=1,1,0)+IF('Saisie des résultats'!P70=1,1,0)+IF('Saisie des résultats'!Q70=1,1,0)+IF('Saisie des résultats'!R70=1,1,0)+IF('Saisie des résultats'!S70=1,1,0)+IF('Saisie des résultats'!T70=1,1,0)+IF('Saisie des résultats'!V70=1,1,0)+IF('Saisie des résultats'!W70=1,1,0)+IF('Saisie des résultats'!X70=1,1,0)+IF('Saisie des résultats'!Y70=1,1,0))/13)</f>
      </c>
      <c r="E71" s="41">
        <f>IF(ISBLANK('Liste d''élèves'!C68),"",(IF('Saisie des résultats'!Z70=1,1,0)+IF('Saisie des résultats'!AA70=1,1,0)+IF('Saisie des résultats'!AB70=1,1,0)+IF('Saisie des résultats'!AC70=1,1,0)+IF('Saisie des résultats'!AD70=1,1,0)+IF('Saisie des résultats'!AE70=1,1,0))/6)</f>
      </c>
      <c r="F71" s="45">
        <f>IF(ISBLANK('Liste d''élèves'!C68),"",(10*C71+13*D71+6*E71)/29)</f>
      </c>
    </row>
    <row r="72" spans="2:6" ht="12.75">
      <c r="B72" s="15">
        <f>IF(ISBLANK('Liste d''élèves'!C69),"",('Liste d''élèves'!C69))</f>
      </c>
      <c r="C72" s="40">
        <f>IF(ISBLANK('Liste d''élèves'!C69),"",(IF('Saisie des résultats'!C71=1,1,0)+IF('Saisie des résultats'!D71=1,1,0)+IF('Saisie des résultats'!F71=1,1,0)+IF('Saisie des résultats'!G71=1,1,0)+IF('Saisie des résultats'!J71=1,1,0)+IF('Saisie des résultats'!K71=1,1,0)+IF('Saisie des résultats'!M71=1,1,0)+IF('Saisie des résultats'!N71=1,1,0)+IF('Saisie des résultats'!O71=1,1,0)+IF('Saisie des résultats'!U71=1,1,0))/10)</f>
      </c>
      <c r="D72" s="41">
        <f>IF(ISBLANK('Liste d''élèves'!C69),"",(IF('Saisie des résultats'!E71=1,1,0)+IF('Saisie des résultats'!H71=1,1,0)+IF('Saisie des résultats'!I71=1,1,0)+IF('Saisie des résultats'!L71=1,1,0)+IF('Saisie des résultats'!P71=1,1,0)+IF('Saisie des résultats'!Q71=1,1,0)+IF('Saisie des résultats'!R71=1,1,0)+IF('Saisie des résultats'!S71=1,1,0)+IF('Saisie des résultats'!T71=1,1,0)+IF('Saisie des résultats'!V71=1,1,0)+IF('Saisie des résultats'!W71=1,1,0)+IF('Saisie des résultats'!X71=1,1,0)+IF('Saisie des résultats'!Y71=1,1,0))/13)</f>
      </c>
      <c r="E72" s="41">
        <f>IF(ISBLANK('Liste d''élèves'!C69),"",(IF('Saisie des résultats'!Z71=1,1,0)+IF('Saisie des résultats'!AA71=1,1,0)+IF('Saisie des résultats'!AB71=1,1,0)+IF('Saisie des résultats'!AC71=1,1,0)+IF('Saisie des résultats'!AD71=1,1,0)+IF('Saisie des résultats'!AE71=1,1,0))/6)</f>
      </c>
      <c r="F72" s="45">
        <f>IF(ISBLANK('Liste d''élèves'!C69),"",(10*C72+13*D72+6*E72)/29)</f>
      </c>
    </row>
    <row r="73" spans="2:6" ht="12.75">
      <c r="B73" s="15">
        <f>IF(ISBLANK('Liste d''élèves'!C70),"",('Liste d''élèves'!C70))</f>
      </c>
      <c r="C73" s="40">
        <f>IF(ISBLANK('Liste d''élèves'!C70),"",(IF('Saisie des résultats'!C72=1,1,0)+IF('Saisie des résultats'!D72=1,1,0)+IF('Saisie des résultats'!F72=1,1,0)+IF('Saisie des résultats'!G72=1,1,0)+IF('Saisie des résultats'!J72=1,1,0)+IF('Saisie des résultats'!K72=1,1,0)+IF('Saisie des résultats'!M72=1,1,0)+IF('Saisie des résultats'!N72=1,1,0)+IF('Saisie des résultats'!O72=1,1,0)+IF('Saisie des résultats'!U72=1,1,0))/10)</f>
      </c>
      <c r="D73" s="41">
        <f>IF(ISBLANK('Liste d''élèves'!C70),"",(IF('Saisie des résultats'!E72=1,1,0)+IF('Saisie des résultats'!H72=1,1,0)+IF('Saisie des résultats'!I72=1,1,0)+IF('Saisie des résultats'!L72=1,1,0)+IF('Saisie des résultats'!P72=1,1,0)+IF('Saisie des résultats'!Q72=1,1,0)+IF('Saisie des résultats'!R72=1,1,0)+IF('Saisie des résultats'!S72=1,1,0)+IF('Saisie des résultats'!T72=1,1,0)+IF('Saisie des résultats'!V72=1,1,0)+IF('Saisie des résultats'!W72=1,1,0)+IF('Saisie des résultats'!X72=1,1,0)+IF('Saisie des résultats'!Y72=1,1,0))/13)</f>
      </c>
      <c r="E73" s="41">
        <f>IF(ISBLANK('Liste d''élèves'!C70),"",(IF('Saisie des résultats'!Z72=1,1,0)+IF('Saisie des résultats'!AA72=1,1,0)+IF('Saisie des résultats'!AB72=1,1,0)+IF('Saisie des résultats'!AC72=1,1,0)+IF('Saisie des résultats'!AD72=1,1,0)+IF('Saisie des résultats'!AE72=1,1,0))/6)</f>
      </c>
      <c r="F73" s="45">
        <f>IF(ISBLANK('Liste d''élèves'!C70),"",(10*C73+13*D73+6*E73)/29)</f>
      </c>
    </row>
    <row r="74" spans="2:6" ht="12.75">
      <c r="B74" s="15">
        <f>IF(ISBLANK('Liste d''élèves'!C71),"",('Liste d''élèves'!C71))</f>
      </c>
      <c r="C74" s="40">
        <f>IF(ISBLANK('Liste d''élèves'!C71),"",(IF('Saisie des résultats'!C73=1,1,0)+IF('Saisie des résultats'!D73=1,1,0)+IF('Saisie des résultats'!F73=1,1,0)+IF('Saisie des résultats'!G73=1,1,0)+IF('Saisie des résultats'!J73=1,1,0)+IF('Saisie des résultats'!K73=1,1,0)+IF('Saisie des résultats'!M73=1,1,0)+IF('Saisie des résultats'!N73=1,1,0)+IF('Saisie des résultats'!O73=1,1,0)+IF('Saisie des résultats'!U73=1,1,0))/10)</f>
      </c>
      <c r="D74" s="41">
        <f>IF(ISBLANK('Liste d''élèves'!C71),"",(IF('Saisie des résultats'!E73=1,1,0)+IF('Saisie des résultats'!H73=1,1,0)+IF('Saisie des résultats'!I73=1,1,0)+IF('Saisie des résultats'!L73=1,1,0)+IF('Saisie des résultats'!P73=1,1,0)+IF('Saisie des résultats'!Q73=1,1,0)+IF('Saisie des résultats'!R73=1,1,0)+IF('Saisie des résultats'!S73=1,1,0)+IF('Saisie des résultats'!T73=1,1,0)+IF('Saisie des résultats'!V73=1,1,0)+IF('Saisie des résultats'!W73=1,1,0)+IF('Saisie des résultats'!X73=1,1,0)+IF('Saisie des résultats'!Y73=1,1,0))/13)</f>
      </c>
      <c r="E74" s="41">
        <f>IF(ISBLANK('Liste d''élèves'!C71),"",(IF('Saisie des résultats'!Z73=1,1,0)+IF('Saisie des résultats'!AA73=1,1,0)+IF('Saisie des résultats'!AB73=1,1,0)+IF('Saisie des résultats'!AC73=1,1,0)+IF('Saisie des résultats'!AD73=1,1,0)+IF('Saisie des résultats'!AE73=1,1,0))/6)</f>
      </c>
      <c r="F74" s="45">
        <f>IF(ISBLANK('Liste d''élèves'!C71),"",(10*C74+13*D74+6*E74)/29)</f>
      </c>
    </row>
    <row r="75" spans="2:6" ht="12.75">
      <c r="B75" s="15">
        <f>IF(ISBLANK('Liste d''élèves'!C72),"",('Liste d''élèves'!C72))</f>
      </c>
      <c r="C75" s="40">
        <f>IF(ISBLANK('Liste d''élèves'!C72),"",(IF('Saisie des résultats'!C74=1,1,0)+IF('Saisie des résultats'!D74=1,1,0)+IF('Saisie des résultats'!F74=1,1,0)+IF('Saisie des résultats'!G74=1,1,0)+IF('Saisie des résultats'!J74=1,1,0)+IF('Saisie des résultats'!K74=1,1,0)+IF('Saisie des résultats'!M74=1,1,0)+IF('Saisie des résultats'!N74=1,1,0)+IF('Saisie des résultats'!O74=1,1,0)+IF('Saisie des résultats'!U74=1,1,0))/10)</f>
      </c>
      <c r="D75" s="41">
        <f>IF(ISBLANK('Liste d''élèves'!C72),"",(IF('Saisie des résultats'!E74=1,1,0)+IF('Saisie des résultats'!H74=1,1,0)+IF('Saisie des résultats'!I74=1,1,0)+IF('Saisie des résultats'!L74=1,1,0)+IF('Saisie des résultats'!P74=1,1,0)+IF('Saisie des résultats'!Q74=1,1,0)+IF('Saisie des résultats'!R74=1,1,0)+IF('Saisie des résultats'!S74=1,1,0)+IF('Saisie des résultats'!T74=1,1,0)+IF('Saisie des résultats'!V74=1,1,0)+IF('Saisie des résultats'!W74=1,1,0)+IF('Saisie des résultats'!X74=1,1,0)+IF('Saisie des résultats'!Y74=1,1,0))/13)</f>
      </c>
      <c r="E75" s="41">
        <f>IF(ISBLANK('Liste d''élèves'!C72),"",(IF('Saisie des résultats'!Z74=1,1,0)+IF('Saisie des résultats'!AA74=1,1,0)+IF('Saisie des résultats'!AB74=1,1,0)+IF('Saisie des résultats'!AC74=1,1,0)+IF('Saisie des résultats'!AD74=1,1,0)+IF('Saisie des résultats'!AE74=1,1,0))/6)</f>
      </c>
      <c r="F75" s="45">
        <f>IF(ISBLANK('Liste d''élèves'!C72),"",(10*C75+13*D75+6*E75)/29)</f>
      </c>
    </row>
    <row r="76" spans="2:6" ht="12.75">
      <c r="B76" s="15">
        <f>IF(ISBLANK('Liste d''élèves'!C73),"",('Liste d''élèves'!C73))</f>
      </c>
      <c r="C76" s="40">
        <f>IF(ISBLANK('Liste d''élèves'!C73),"",(IF('Saisie des résultats'!C75=1,1,0)+IF('Saisie des résultats'!D75=1,1,0)+IF('Saisie des résultats'!F75=1,1,0)+IF('Saisie des résultats'!G75=1,1,0)+IF('Saisie des résultats'!J75=1,1,0)+IF('Saisie des résultats'!K75=1,1,0)+IF('Saisie des résultats'!M75=1,1,0)+IF('Saisie des résultats'!N75=1,1,0)+IF('Saisie des résultats'!O75=1,1,0)+IF('Saisie des résultats'!U75=1,1,0))/10)</f>
      </c>
      <c r="D76" s="41">
        <f>IF(ISBLANK('Liste d''élèves'!C73),"",(IF('Saisie des résultats'!E75=1,1,0)+IF('Saisie des résultats'!H75=1,1,0)+IF('Saisie des résultats'!I75=1,1,0)+IF('Saisie des résultats'!L75=1,1,0)+IF('Saisie des résultats'!P75=1,1,0)+IF('Saisie des résultats'!Q75=1,1,0)+IF('Saisie des résultats'!R75=1,1,0)+IF('Saisie des résultats'!S75=1,1,0)+IF('Saisie des résultats'!T75=1,1,0)+IF('Saisie des résultats'!V75=1,1,0)+IF('Saisie des résultats'!W75=1,1,0)+IF('Saisie des résultats'!X75=1,1,0)+IF('Saisie des résultats'!Y75=1,1,0))/13)</f>
      </c>
      <c r="E76" s="41">
        <f>IF(ISBLANK('Liste d''élèves'!C73),"",(IF('Saisie des résultats'!Z75=1,1,0)+IF('Saisie des résultats'!AA75=1,1,0)+IF('Saisie des résultats'!AB75=1,1,0)+IF('Saisie des résultats'!AC75=1,1,0)+IF('Saisie des résultats'!AD75=1,1,0)+IF('Saisie des résultats'!AE75=1,1,0))/6)</f>
      </c>
      <c r="F76" s="45">
        <f>IF(ISBLANK('Liste d''élèves'!C73),"",(10*C76+13*D76+6*E76)/29)</f>
      </c>
    </row>
    <row r="77" spans="2:6" ht="12.75">
      <c r="B77" s="15">
        <f>IF(ISBLANK('Liste d''élèves'!C74),"",('Liste d''élèves'!C74))</f>
      </c>
      <c r="C77" s="40">
        <f>IF(ISBLANK('Liste d''élèves'!C74),"",(IF('Saisie des résultats'!C76=1,1,0)+IF('Saisie des résultats'!D76=1,1,0)+IF('Saisie des résultats'!F76=1,1,0)+IF('Saisie des résultats'!G76=1,1,0)+IF('Saisie des résultats'!J76=1,1,0)+IF('Saisie des résultats'!K76=1,1,0)+IF('Saisie des résultats'!M76=1,1,0)+IF('Saisie des résultats'!N76=1,1,0)+IF('Saisie des résultats'!O76=1,1,0)+IF('Saisie des résultats'!U76=1,1,0))/10)</f>
      </c>
      <c r="D77" s="41">
        <f>IF(ISBLANK('Liste d''élèves'!C74),"",(IF('Saisie des résultats'!E76=1,1,0)+IF('Saisie des résultats'!H76=1,1,0)+IF('Saisie des résultats'!I76=1,1,0)+IF('Saisie des résultats'!L76=1,1,0)+IF('Saisie des résultats'!P76=1,1,0)+IF('Saisie des résultats'!Q76=1,1,0)+IF('Saisie des résultats'!R76=1,1,0)+IF('Saisie des résultats'!S76=1,1,0)+IF('Saisie des résultats'!T76=1,1,0)+IF('Saisie des résultats'!V76=1,1,0)+IF('Saisie des résultats'!W76=1,1,0)+IF('Saisie des résultats'!X76=1,1,0)+IF('Saisie des résultats'!Y76=1,1,0))/13)</f>
      </c>
      <c r="E77" s="41">
        <f>IF(ISBLANK('Liste d''élèves'!C74),"",(IF('Saisie des résultats'!Z76=1,1,0)+IF('Saisie des résultats'!AA76=1,1,0)+IF('Saisie des résultats'!AB76=1,1,0)+IF('Saisie des résultats'!AC76=1,1,0)+IF('Saisie des résultats'!AD76=1,1,0)+IF('Saisie des résultats'!AE76=1,1,0))/6)</f>
      </c>
      <c r="F77" s="45">
        <f>IF(ISBLANK('Liste d''élèves'!C74),"",(10*C77+13*D77+6*E77)/29)</f>
      </c>
    </row>
    <row r="78" spans="2:6" ht="12.75">
      <c r="B78" s="15">
        <f>IF(ISBLANK('Liste d''élèves'!C75),"",('Liste d''élèves'!C75))</f>
      </c>
      <c r="C78" s="40">
        <f>IF(ISBLANK('Liste d''élèves'!C75),"",(IF('Saisie des résultats'!C77=1,1,0)+IF('Saisie des résultats'!D77=1,1,0)+IF('Saisie des résultats'!F77=1,1,0)+IF('Saisie des résultats'!G77=1,1,0)+IF('Saisie des résultats'!J77=1,1,0)+IF('Saisie des résultats'!K77=1,1,0)+IF('Saisie des résultats'!M77=1,1,0)+IF('Saisie des résultats'!N77=1,1,0)+IF('Saisie des résultats'!O77=1,1,0)+IF('Saisie des résultats'!U77=1,1,0))/10)</f>
      </c>
      <c r="D78" s="41">
        <f>IF(ISBLANK('Liste d''élèves'!C75),"",(IF('Saisie des résultats'!E77=1,1,0)+IF('Saisie des résultats'!H77=1,1,0)+IF('Saisie des résultats'!I77=1,1,0)+IF('Saisie des résultats'!L77=1,1,0)+IF('Saisie des résultats'!P77=1,1,0)+IF('Saisie des résultats'!Q77=1,1,0)+IF('Saisie des résultats'!R77=1,1,0)+IF('Saisie des résultats'!S77=1,1,0)+IF('Saisie des résultats'!T77=1,1,0)+IF('Saisie des résultats'!V77=1,1,0)+IF('Saisie des résultats'!W77=1,1,0)+IF('Saisie des résultats'!X77=1,1,0)+IF('Saisie des résultats'!Y77=1,1,0))/13)</f>
      </c>
      <c r="E78" s="41">
        <f>IF(ISBLANK('Liste d''élèves'!C75),"",(IF('Saisie des résultats'!Z77=1,1,0)+IF('Saisie des résultats'!AA77=1,1,0)+IF('Saisie des résultats'!AB77=1,1,0)+IF('Saisie des résultats'!AC77=1,1,0)+IF('Saisie des résultats'!AD77=1,1,0)+IF('Saisie des résultats'!AE77=1,1,0))/6)</f>
      </c>
      <c r="F78" s="45">
        <f>IF(ISBLANK('Liste d''élèves'!C75),"",(10*C78+13*D78+6*E78)/29)</f>
      </c>
    </row>
    <row r="79" spans="2:6" ht="12.75">
      <c r="B79" s="15">
        <f>IF(ISBLANK('Liste d''élèves'!C76),"",('Liste d''élèves'!C76))</f>
      </c>
      <c r="C79" s="40">
        <f>IF(ISBLANK('Liste d''élèves'!C76),"",(IF('Saisie des résultats'!C78=1,1,0)+IF('Saisie des résultats'!D78=1,1,0)+IF('Saisie des résultats'!F78=1,1,0)+IF('Saisie des résultats'!G78=1,1,0)+IF('Saisie des résultats'!J78=1,1,0)+IF('Saisie des résultats'!K78=1,1,0)+IF('Saisie des résultats'!M78=1,1,0)+IF('Saisie des résultats'!N78=1,1,0)+IF('Saisie des résultats'!O78=1,1,0)+IF('Saisie des résultats'!U78=1,1,0))/10)</f>
      </c>
      <c r="D79" s="41">
        <f>IF(ISBLANK('Liste d''élèves'!C76),"",(IF('Saisie des résultats'!E78=1,1,0)+IF('Saisie des résultats'!H78=1,1,0)+IF('Saisie des résultats'!I78=1,1,0)+IF('Saisie des résultats'!L78=1,1,0)+IF('Saisie des résultats'!P78=1,1,0)+IF('Saisie des résultats'!Q78=1,1,0)+IF('Saisie des résultats'!R78=1,1,0)+IF('Saisie des résultats'!S78=1,1,0)+IF('Saisie des résultats'!T78=1,1,0)+IF('Saisie des résultats'!V78=1,1,0)+IF('Saisie des résultats'!W78=1,1,0)+IF('Saisie des résultats'!X78=1,1,0)+IF('Saisie des résultats'!Y78=1,1,0))/13)</f>
      </c>
      <c r="E79" s="41">
        <f>IF(ISBLANK('Liste d''élèves'!C76),"",(IF('Saisie des résultats'!Z78=1,1,0)+IF('Saisie des résultats'!AA78=1,1,0)+IF('Saisie des résultats'!AB78=1,1,0)+IF('Saisie des résultats'!AC78=1,1,0)+IF('Saisie des résultats'!AD78=1,1,0)+IF('Saisie des résultats'!AE78=1,1,0))/6)</f>
      </c>
      <c r="F79" s="45">
        <f>IF(ISBLANK('Liste d''élèves'!C76),"",(10*C79+13*D79+6*E79)/29)</f>
      </c>
    </row>
    <row r="80" spans="2:6" ht="12.75">
      <c r="B80" s="15">
        <f>IF(ISBLANK('Liste d''élèves'!C77),"",('Liste d''élèves'!C77))</f>
      </c>
      <c r="C80" s="40">
        <f>IF(ISBLANK('Liste d''élèves'!C77),"",(IF('Saisie des résultats'!C79=1,1,0)+IF('Saisie des résultats'!D79=1,1,0)+IF('Saisie des résultats'!F79=1,1,0)+IF('Saisie des résultats'!G79=1,1,0)+IF('Saisie des résultats'!J79=1,1,0)+IF('Saisie des résultats'!K79=1,1,0)+IF('Saisie des résultats'!M79=1,1,0)+IF('Saisie des résultats'!N79=1,1,0)+IF('Saisie des résultats'!O79=1,1,0)+IF('Saisie des résultats'!U79=1,1,0))/10)</f>
      </c>
      <c r="D80" s="41">
        <f>IF(ISBLANK('Liste d''élèves'!C77),"",(IF('Saisie des résultats'!E79=1,1,0)+IF('Saisie des résultats'!H79=1,1,0)+IF('Saisie des résultats'!I79=1,1,0)+IF('Saisie des résultats'!L79=1,1,0)+IF('Saisie des résultats'!P79=1,1,0)+IF('Saisie des résultats'!Q79=1,1,0)+IF('Saisie des résultats'!R79=1,1,0)+IF('Saisie des résultats'!S79=1,1,0)+IF('Saisie des résultats'!T79=1,1,0)+IF('Saisie des résultats'!V79=1,1,0)+IF('Saisie des résultats'!W79=1,1,0)+IF('Saisie des résultats'!X79=1,1,0)+IF('Saisie des résultats'!Y79=1,1,0))/13)</f>
      </c>
      <c r="E80" s="41">
        <f>IF(ISBLANK('Liste d''élèves'!C77),"",(IF('Saisie des résultats'!Z79=1,1,0)+IF('Saisie des résultats'!AA79=1,1,0)+IF('Saisie des résultats'!AB79=1,1,0)+IF('Saisie des résultats'!AC79=1,1,0)+IF('Saisie des résultats'!AD79=1,1,0)+IF('Saisie des résultats'!AE79=1,1,0))/6)</f>
      </c>
      <c r="F80" s="45">
        <f>IF(ISBLANK('Liste d''élèves'!C77),"",(10*C80+13*D80+6*E80)/29)</f>
      </c>
    </row>
    <row r="81" spans="2:6" ht="12.75">
      <c r="B81" s="15">
        <f>IF(ISBLANK('Liste d''élèves'!C78),"",('Liste d''élèves'!C78))</f>
      </c>
      <c r="C81" s="40">
        <f>IF(ISBLANK('Liste d''élèves'!C78),"",(IF('Saisie des résultats'!C80=1,1,0)+IF('Saisie des résultats'!D80=1,1,0)+IF('Saisie des résultats'!F80=1,1,0)+IF('Saisie des résultats'!G80=1,1,0)+IF('Saisie des résultats'!J80=1,1,0)+IF('Saisie des résultats'!K80=1,1,0)+IF('Saisie des résultats'!M80=1,1,0)+IF('Saisie des résultats'!N80=1,1,0)+IF('Saisie des résultats'!O80=1,1,0)+IF('Saisie des résultats'!U80=1,1,0))/10)</f>
      </c>
      <c r="D81" s="41">
        <f>IF(ISBLANK('Liste d''élèves'!C78),"",(IF('Saisie des résultats'!E80=1,1,0)+IF('Saisie des résultats'!H80=1,1,0)+IF('Saisie des résultats'!I80=1,1,0)+IF('Saisie des résultats'!L80=1,1,0)+IF('Saisie des résultats'!P80=1,1,0)+IF('Saisie des résultats'!Q80=1,1,0)+IF('Saisie des résultats'!R80=1,1,0)+IF('Saisie des résultats'!S80=1,1,0)+IF('Saisie des résultats'!T80=1,1,0)+IF('Saisie des résultats'!V80=1,1,0)+IF('Saisie des résultats'!W80=1,1,0)+IF('Saisie des résultats'!X80=1,1,0)+IF('Saisie des résultats'!Y80=1,1,0))/13)</f>
      </c>
      <c r="E81" s="41">
        <f>IF(ISBLANK('Liste d''élèves'!C78),"",(IF('Saisie des résultats'!Z80=1,1,0)+IF('Saisie des résultats'!AA80=1,1,0)+IF('Saisie des résultats'!AB80=1,1,0)+IF('Saisie des résultats'!AC80=1,1,0)+IF('Saisie des résultats'!AD80=1,1,0)+IF('Saisie des résultats'!AE80=1,1,0))/6)</f>
      </c>
      <c r="F81" s="45">
        <f>IF(ISBLANK('Liste d''élèves'!C78),"",(10*C81+13*D81+6*E81)/29)</f>
      </c>
    </row>
    <row r="82" spans="2:6" ht="12.75">
      <c r="B82" s="15">
        <f>IF(ISBLANK('Liste d''élèves'!C79),"",('Liste d''élèves'!C79))</f>
      </c>
      <c r="C82" s="40">
        <f>IF(ISBLANK('Liste d''élèves'!C79),"",(IF('Saisie des résultats'!C81=1,1,0)+IF('Saisie des résultats'!D81=1,1,0)+IF('Saisie des résultats'!F81=1,1,0)+IF('Saisie des résultats'!G81=1,1,0)+IF('Saisie des résultats'!J81=1,1,0)+IF('Saisie des résultats'!K81=1,1,0)+IF('Saisie des résultats'!M81=1,1,0)+IF('Saisie des résultats'!N81=1,1,0)+IF('Saisie des résultats'!O81=1,1,0)+IF('Saisie des résultats'!U81=1,1,0))/10)</f>
      </c>
      <c r="D82" s="41">
        <f>IF(ISBLANK('Liste d''élèves'!C79),"",(IF('Saisie des résultats'!E81=1,1,0)+IF('Saisie des résultats'!H81=1,1,0)+IF('Saisie des résultats'!I81=1,1,0)+IF('Saisie des résultats'!L81=1,1,0)+IF('Saisie des résultats'!P81=1,1,0)+IF('Saisie des résultats'!Q81=1,1,0)+IF('Saisie des résultats'!R81=1,1,0)+IF('Saisie des résultats'!S81=1,1,0)+IF('Saisie des résultats'!T81=1,1,0)+IF('Saisie des résultats'!V81=1,1,0)+IF('Saisie des résultats'!W81=1,1,0)+IF('Saisie des résultats'!X81=1,1,0)+IF('Saisie des résultats'!Y81=1,1,0))/13)</f>
      </c>
      <c r="E82" s="41">
        <f>IF(ISBLANK('Liste d''élèves'!C79),"",(IF('Saisie des résultats'!Z81=1,1,0)+IF('Saisie des résultats'!AA81=1,1,0)+IF('Saisie des résultats'!AB81=1,1,0)+IF('Saisie des résultats'!AC81=1,1,0)+IF('Saisie des résultats'!AD81=1,1,0)+IF('Saisie des résultats'!AE81=1,1,0))/6)</f>
      </c>
      <c r="F82" s="45">
        <f>IF(ISBLANK('Liste d''élèves'!C79),"",(10*C82+13*D82+6*E82)/29)</f>
      </c>
    </row>
    <row r="83" spans="2:6" ht="12.75">
      <c r="B83" s="15">
        <f>IF(ISBLANK('Liste d''élèves'!C80),"",('Liste d''élèves'!C80))</f>
      </c>
      <c r="C83" s="40">
        <f>IF(ISBLANK('Liste d''élèves'!C80),"",(IF('Saisie des résultats'!C82=1,1,0)+IF('Saisie des résultats'!D82=1,1,0)+IF('Saisie des résultats'!F82=1,1,0)+IF('Saisie des résultats'!G82=1,1,0)+IF('Saisie des résultats'!J82=1,1,0)+IF('Saisie des résultats'!K82=1,1,0)+IF('Saisie des résultats'!M82=1,1,0)+IF('Saisie des résultats'!N82=1,1,0)+IF('Saisie des résultats'!O82=1,1,0)+IF('Saisie des résultats'!U82=1,1,0))/10)</f>
      </c>
      <c r="D83" s="41">
        <f>IF(ISBLANK('Liste d''élèves'!C80),"",(IF('Saisie des résultats'!E82=1,1,0)+IF('Saisie des résultats'!H82=1,1,0)+IF('Saisie des résultats'!I82=1,1,0)+IF('Saisie des résultats'!L82=1,1,0)+IF('Saisie des résultats'!P82=1,1,0)+IF('Saisie des résultats'!Q82=1,1,0)+IF('Saisie des résultats'!R82=1,1,0)+IF('Saisie des résultats'!S82=1,1,0)+IF('Saisie des résultats'!T82=1,1,0)+IF('Saisie des résultats'!V82=1,1,0)+IF('Saisie des résultats'!W82=1,1,0)+IF('Saisie des résultats'!X82=1,1,0)+IF('Saisie des résultats'!Y82=1,1,0))/13)</f>
      </c>
      <c r="E83" s="41">
        <f>IF(ISBLANK('Liste d''élèves'!C80),"",(IF('Saisie des résultats'!Z82=1,1,0)+IF('Saisie des résultats'!AA82=1,1,0)+IF('Saisie des résultats'!AB82=1,1,0)+IF('Saisie des résultats'!AC82=1,1,0)+IF('Saisie des résultats'!AD82=1,1,0)+IF('Saisie des résultats'!AE82=1,1,0))/6)</f>
      </c>
      <c r="F83" s="45">
        <f>IF(ISBLANK('Liste d''élèves'!C80),"",(10*C83+13*D83+6*E83)/29)</f>
      </c>
    </row>
    <row r="84" spans="2:6" ht="12.75">
      <c r="B84" s="15">
        <f>IF(ISBLANK('Liste d''élèves'!C81),"",('Liste d''élèves'!C81))</f>
      </c>
      <c r="C84" s="40">
        <f>IF(ISBLANK('Liste d''élèves'!C81),"",(IF('Saisie des résultats'!C83=1,1,0)+IF('Saisie des résultats'!D83=1,1,0)+IF('Saisie des résultats'!F83=1,1,0)+IF('Saisie des résultats'!G83=1,1,0)+IF('Saisie des résultats'!J83=1,1,0)+IF('Saisie des résultats'!K83=1,1,0)+IF('Saisie des résultats'!M83=1,1,0)+IF('Saisie des résultats'!N83=1,1,0)+IF('Saisie des résultats'!O83=1,1,0)+IF('Saisie des résultats'!U83=1,1,0))/10)</f>
      </c>
      <c r="D84" s="41">
        <f>IF(ISBLANK('Liste d''élèves'!C81),"",(IF('Saisie des résultats'!E83=1,1,0)+IF('Saisie des résultats'!H83=1,1,0)+IF('Saisie des résultats'!I83=1,1,0)+IF('Saisie des résultats'!L83=1,1,0)+IF('Saisie des résultats'!P83=1,1,0)+IF('Saisie des résultats'!Q83=1,1,0)+IF('Saisie des résultats'!R83=1,1,0)+IF('Saisie des résultats'!S83=1,1,0)+IF('Saisie des résultats'!T83=1,1,0)+IF('Saisie des résultats'!V83=1,1,0)+IF('Saisie des résultats'!W83=1,1,0)+IF('Saisie des résultats'!X83=1,1,0)+IF('Saisie des résultats'!Y83=1,1,0))/13)</f>
      </c>
      <c r="E84" s="41">
        <f>IF(ISBLANK('Liste d''élèves'!C81),"",(IF('Saisie des résultats'!Z83=1,1,0)+IF('Saisie des résultats'!AA83=1,1,0)+IF('Saisie des résultats'!AB83=1,1,0)+IF('Saisie des résultats'!AC83=1,1,0)+IF('Saisie des résultats'!AD83=1,1,0)+IF('Saisie des résultats'!AE83=1,1,0))/6)</f>
      </c>
      <c r="F84" s="45">
        <f>IF(ISBLANK('Liste d''élèves'!C81),"",(10*C84+13*D84+6*E84)/29)</f>
      </c>
    </row>
    <row r="85" spans="2:6" ht="12.75">
      <c r="B85" s="15">
        <f>IF(ISBLANK('Liste d''élèves'!C82),"",('Liste d''élèves'!C82))</f>
      </c>
      <c r="C85" s="40">
        <f>IF(ISBLANK('Liste d''élèves'!C82),"",(IF('Saisie des résultats'!C84=1,1,0)+IF('Saisie des résultats'!D84=1,1,0)+IF('Saisie des résultats'!F84=1,1,0)+IF('Saisie des résultats'!G84=1,1,0)+IF('Saisie des résultats'!J84=1,1,0)+IF('Saisie des résultats'!K84=1,1,0)+IF('Saisie des résultats'!M84=1,1,0)+IF('Saisie des résultats'!N84=1,1,0)+IF('Saisie des résultats'!O84=1,1,0)+IF('Saisie des résultats'!U84=1,1,0))/10)</f>
      </c>
      <c r="D85" s="41">
        <f>IF(ISBLANK('Liste d''élèves'!C82),"",(IF('Saisie des résultats'!E84=1,1,0)+IF('Saisie des résultats'!H84=1,1,0)+IF('Saisie des résultats'!I84=1,1,0)+IF('Saisie des résultats'!L84=1,1,0)+IF('Saisie des résultats'!P84=1,1,0)+IF('Saisie des résultats'!Q84=1,1,0)+IF('Saisie des résultats'!R84=1,1,0)+IF('Saisie des résultats'!S84=1,1,0)+IF('Saisie des résultats'!T84=1,1,0)+IF('Saisie des résultats'!V84=1,1,0)+IF('Saisie des résultats'!W84=1,1,0)+IF('Saisie des résultats'!X84=1,1,0)+IF('Saisie des résultats'!Y84=1,1,0))/13)</f>
      </c>
      <c r="E85" s="41">
        <f>IF(ISBLANK('Liste d''élèves'!C82),"",(IF('Saisie des résultats'!Z84=1,1,0)+IF('Saisie des résultats'!AA84=1,1,0)+IF('Saisie des résultats'!AB84=1,1,0)+IF('Saisie des résultats'!AC84=1,1,0)+IF('Saisie des résultats'!AD84=1,1,0)+IF('Saisie des résultats'!AE84=1,1,0))/6)</f>
      </c>
      <c r="F85" s="45">
        <f>IF(ISBLANK('Liste d''élèves'!C82),"",(10*C85+13*D85+6*E85)/29)</f>
      </c>
    </row>
    <row r="86" spans="2:6" ht="12.75">
      <c r="B86" s="15">
        <f>IF(ISBLANK('Liste d''élèves'!C83),"",('Liste d''élèves'!C83))</f>
      </c>
      <c r="C86" s="40">
        <f>IF(ISBLANK('Liste d''élèves'!C83),"",(IF('Saisie des résultats'!C85=1,1,0)+IF('Saisie des résultats'!D85=1,1,0)+IF('Saisie des résultats'!F85=1,1,0)+IF('Saisie des résultats'!G85=1,1,0)+IF('Saisie des résultats'!J85=1,1,0)+IF('Saisie des résultats'!K85=1,1,0)+IF('Saisie des résultats'!M85=1,1,0)+IF('Saisie des résultats'!N85=1,1,0)+IF('Saisie des résultats'!O85=1,1,0)+IF('Saisie des résultats'!U85=1,1,0))/10)</f>
      </c>
      <c r="D86" s="41">
        <f>IF(ISBLANK('Liste d''élèves'!C83),"",(IF('Saisie des résultats'!E85=1,1,0)+IF('Saisie des résultats'!H85=1,1,0)+IF('Saisie des résultats'!I85=1,1,0)+IF('Saisie des résultats'!L85=1,1,0)+IF('Saisie des résultats'!P85=1,1,0)+IF('Saisie des résultats'!Q85=1,1,0)+IF('Saisie des résultats'!R85=1,1,0)+IF('Saisie des résultats'!S85=1,1,0)+IF('Saisie des résultats'!T85=1,1,0)+IF('Saisie des résultats'!V85=1,1,0)+IF('Saisie des résultats'!W85=1,1,0)+IF('Saisie des résultats'!X85=1,1,0)+IF('Saisie des résultats'!Y85=1,1,0))/13)</f>
      </c>
      <c r="E86" s="41">
        <f>IF(ISBLANK('Liste d''élèves'!C83),"",(IF('Saisie des résultats'!Z85=1,1,0)+IF('Saisie des résultats'!AA85=1,1,0)+IF('Saisie des résultats'!AB85=1,1,0)+IF('Saisie des résultats'!AC85=1,1,0)+IF('Saisie des résultats'!AD85=1,1,0)+IF('Saisie des résultats'!AE85=1,1,0))/6)</f>
      </c>
      <c r="F86" s="45">
        <f>IF(ISBLANK('Liste d''élèves'!C83),"",(10*C86+13*D86+6*E86)/29)</f>
      </c>
    </row>
    <row r="87" spans="2:6" ht="12.75">
      <c r="B87" s="15">
        <f>IF(ISBLANK('Liste d''élèves'!C84),"",('Liste d''élèves'!C84))</f>
      </c>
      <c r="C87" s="40">
        <f>IF(ISBLANK('Liste d''élèves'!C84),"",(IF('Saisie des résultats'!C86=1,1,0)+IF('Saisie des résultats'!D86=1,1,0)+IF('Saisie des résultats'!F86=1,1,0)+IF('Saisie des résultats'!G86=1,1,0)+IF('Saisie des résultats'!J86=1,1,0)+IF('Saisie des résultats'!K86=1,1,0)+IF('Saisie des résultats'!M86=1,1,0)+IF('Saisie des résultats'!N86=1,1,0)+IF('Saisie des résultats'!O86=1,1,0)+IF('Saisie des résultats'!U86=1,1,0))/10)</f>
      </c>
      <c r="D87" s="41">
        <f>IF(ISBLANK('Liste d''élèves'!C84),"",(IF('Saisie des résultats'!E86=1,1,0)+IF('Saisie des résultats'!H86=1,1,0)+IF('Saisie des résultats'!I86=1,1,0)+IF('Saisie des résultats'!L86=1,1,0)+IF('Saisie des résultats'!P86=1,1,0)+IF('Saisie des résultats'!Q86=1,1,0)+IF('Saisie des résultats'!R86=1,1,0)+IF('Saisie des résultats'!S86=1,1,0)+IF('Saisie des résultats'!T86=1,1,0)+IF('Saisie des résultats'!V86=1,1,0)+IF('Saisie des résultats'!W86=1,1,0)+IF('Saisie des résultats'!X86=1,1,0)+IF('Saisie des résultats'!Y86=1,1,0))/13)</f>
      </c>
      <c r="E87" s="41">
        <f>IF(ISBLANK('Liste d''élèves'!C84),"",(IF('Saisie des résultats'!Z86=1,1,0)+IF('Saisie des résultats'!AA86=1,1,0)+IF('Saisie des résultats'!AB86=1,1,0)+IF('Saisie des résultats'!AC86=1,1,0)+IF('Saisie des résultats'!AD86=1,1,0)+IF('Saisie des résultats'!AE86=1,1,0))/6)</f>
      </c>
      <c r="F87" s="45">
        <f>IF(ISBLANK('Liste d''élèves'!C84),"",(10*C87+13*D87+6*E87)/29)</f>
      </c>
    </row>
    <row r="88" spans="2:6" ht="12.75">
      <c r="B88" s="15">
        <f>IF(ISBLANK('Liste d''élèves'!C85),"",('Liste d''élèves'!C85))</f>
      </c>
      <c r="C88" s="40">
        <f>IF(ISBLANK('Liste d''élèves'!C85),"",(IF('Saisie des résultats'!C87=1,1,0)+IF('Saisie des résultats'!D87=1,1,0)+IF('Saisie des résultats'!F87=1,1,0)+IF('Saisie des résultats'!G87=1,1,0)+IF('Saisie des résultats'!J87=1,1,0)+IF('Saisie des résultats'!K87=1,1,0)+IF('Saisie des résultats'!M87=1,1,0)+IF('Saisie des résultats'!N87=1,1,0)+IF('Saisie des résultats'!O87=1,1,0)+IF('Saisie des résultats'!U87=1,1,0))/10)</f>
      </c>
      <c r="D88" s="41">
        <f>IF(ISBLANK('Liste d''élèves'!C85),"",(IF('Saisie des résultats'!E87=1,1,0)+IF('Saisie des résultats'!H87=1,1,0)+IF('Saisie des résultats'!I87=1,1,0)+IF('Saisie des résultats'!L87=1,1,0)+IF('Saisie des résultats'!P87=1,1,0)+IF('Saisie des résultats'!Q87=1,1,0)+IF('Saisie des résultats'!R87=1,1,0)+IF('Saisie des résultats'!S87=1,1,0)+IF('Saisie des résultats'!T87=1,1,0)+IF('Saisie des résultats'!V87=1,1,0)+IF('Saisie des résultats'!W87=1,1,0)+IF('Saisie des résultats'!X87=1,1,0)+IF('Saisie des résultats'!Y87=1,1,0))/13)</f>
      </c>
      <c r="E88" s="41">
        <f>IF(ISBLANK('Liste d''élèves'!C85),"",(IF('Saisie des résultats'!Z87=1,1,0)+IF('Saisie des résultats'!AA87=1,1,0)+IF('Saisie des résultats'!AB87=1,1,0)+IF('Saisie des résultats'!AC87=1,1,0)+IF('Saisie des résultats'!AD87=1,1,0)+IF('Saisie des résultats'!AE87=1,1,0))/6)</f>
      </c>
      <c r="F88" s="45">
        <f>IF(ISBLANK('Liste d''élèves'!C85),"",(10*C88+13*D88+6*E88)/29)</f>
      </c>
    </row>
    <row r="89" spans="2:6" ht="12.75">
      <c r="B89" s="15">
        <f>IF(ISBLANK('Liste d''élèves'!C86),"",('Liste d''élèves'!C86))</f>
      </c>
      <c r="C89" s="40">
        <f>IF(ISBLANK('Liste d''élèves'!C86),"",(IF('Saisie des résultats'!C88=1,1,0)+IF('Saisie des résultats'!D88=1,1,0)+IF('Saisie des résultats'!F88=1,1,0)+IF('Saisie des résultats'!G88=1,1,0)+IF('Saisie des résultats'!J88=1,1,0)+IF('Saisie des résultats'!K88=1,1,0)+IF('Saisie des résultats'!M88=1,1,0)+IF('Saisie des résultats'!N88=1,1,0)+IF('Saisie des résultats'!O88=1,1,0)+IF('Saisie des résultats'!U88=1,1,0))/10)</f>
      </c>
      <c r="D89" s="41">
        <f>IF(ISBLANK('Liste d''élèves'!C86),"",(IF('Saisie des résultats'!E88=1,1,0)+IF('Saisie des résultats'!H88=1,1,0)+IF('Saisie des résultats'!I88=1,1,0)+IF('Saisie des résultats'!L88=1,1,0)+IF('Saisie des résultats'!P88=1,1,0)+IF('Saisie des résultats'!Q88=1,1,0)+IF('Saisie des résultats'!R88=1,1,0)+IF('Saisie des résultats'!S88=1,1,0)+IF('Saisie des résultats'!T88=1,1,0)+IF('Saisie des résultats'!V88=1,1,0)+IF('Saisie des résultats'!W88=1,1,0)+IF('Saisie des résultats'!X88=1,1,0)+IF('Saisie des résultats'!Y88=1,1,0))/13)</f>
      </c>
      <c r="E89" s="41">
        <f>IF(ISBLANK('Liste d''élèves'!C86),"",(IF('Saisie des résultats'!Z88=1,1,0)+IF('Saisie des résultats'!AA88=1,1,0)+IF('Saisie des résultats'!AB88=1,1,0)+IF('Saisie des résultats'!AC88=1,1,0)+IF('Saisie des résultats'!AD88=1,1,0)+IF('Saisie des résultats'!AE88=1,1,0))/6)</f>
      </c>
      <c r="F89" s="45">
        <f>IF(ISBLANK('Liste d''élèves'!C86),"",(10*C89+13*D89+6*E89)/29)</f>
      </c>
    </row>
    <row r="90" spans="2:6" ht="12.75">
      <c r="B90" s="15">
        <f>IF(ISBLANK('Liste d''élèves'!C87),"",('Liste d''élèves'!C87))</f>
      </c>
      <c r="C90" s="40">
        <f>IF(ISBLANK('Liste d''élèves'!C87),"",(IF('Saisie des résultats'!C89=1,1,0)+IF('Saisie des résultats'!D89=1,1,0)+IF('Saisie des résultats'!F89=1,1,0)+IF('Saisie des résultats'!G89=1,1,0)+IF('Saisie des résultats'!J89=1,1,0)+IF('Saisie des résultats'!K89=1,1,0)+IF('Saisie des résultats'!M89=1,1,0)+IF('Saisie des résultats'!N89=1,1,0)+IF('Saisie des résultats'!O89=1,1,0)+IF('Saisie des résultats'!U89=1,1,0))/10)</f>
      </c>
      <c r="D90" s="41">
        <f>IF(ISBLANK('Liste d''élèves'!C87),"",(IF('Saisie des résultats'!E89=1,1,0)+IF('Saisie des résultats'!H89=1,1,0)+IF('Saisie des résultats'!I89=1,1,0)+IF('Saisie des résultats'!L89=1,1,0)+IF('Saisie des résultats'!P89=1,1,0)+IF('Saisie des résultats'!Q89=1,1,0)+IF('Saisie des résultats'!R89=1,1,0)+IF('Saisie des résultats'!S89=1,1,0)+IF('Saisie des résultats'!T89=1,1,0)+IF('Saisie des résultats'!V89=1,1,0)+IF('Saisie des résultats'!W89=1,1,0)+IF('Saisie des résultats'!X89=1,1,0)+IF('Saisie des résultats'!Y89=1,1,0))/13)</f>
      </c>
      <c r="E90" s="41">
        <f>IF(ISBLANK('Liste d''élèves'!C87),"",(IF('Saisie des résultats'!Z89=1,1,0)+IF('Saisie des résultats'!AA89=1,1,0)+IF('Saisie des résultats'!AB89=1,1,0)+IF('Saisie des résultats'!AC89=1,1,0)+IF('Saisie des résultats'!AD89=1,1,0)+IF('Saisie des résultats'!AE89=1,1,0))/6)</f>
      </c>
      <c r="F90" s="45">
        <f>IF(ISBLANK('Liste d''élèves'!C87),"",(10*C90+13*D90+6*E90)/29)</f>
      </c>
    </row>
    <row r="91" spans="2:6" ht="12.75">
      <c r="B91" s="15">
        <f>IF(ISBLANK('Liste d''élèves'!C88),"",('Liste d''élèves'!C88))</f>
      </c>
      <c r="C91" s="40">
        <f>IF(ISBLANK('Liste d''élèves'!C88),"",(IF('Saisie des résultats'!C90=1,1,0)+IF('Saisie des résultats'!D90=1,1,0)+IF('Saisie des résultats'!F90=1,1,0)+IF('Saisie des résultats'!G90=1,1,0)+IF('Saisie des résultats'!J90=1,1,0)+IF('Saisie des résultats'!K90=1,1,0)+IF('Saisie des résultats'!M90=1,1,0)+IF('Saisie des résultats'!N90=1,1,0)+IF('Saisie des résultats'!O90=1,1,0)+IF('Saisie des résultats'!U90=1,1,0))/10)</f>
      </c>
      <c r="D91" s="41">
        <f>IF(ISBLANK('Liste d''élèves'!C88),"",(IF('Saisie des résultats'!E90=1,1,0)+IF('Saisie des résultats'!H90=1,1,0)+IF('Saisie des résultats'!I90=1,1,0)+IF('Saisie des résultats'!L90=1,1,0)+IF('Saisie des résultats'!P90=1,1,0)+IF('Saisie des résultats'!Q90=1,1,0)+IF('Saisie des résultats'!R90=1,1,0)+IF('Saisie des résultats'!S90=1,1,0)+IF('Saisie des résultats'!T90=1,1,0)+IF('Saisie des résultats'!V90=1,1,0)+IF('Saisie des résultats'!W90=1,1,0)+IF('Saisie des résultats'!X90=1,1,0)+IF('Saisie des résultats'!Y90=1,1,0))/13)</f>
      </c>
      <c r="E91" s="41">
        <f>IF(ISBLANK('Liste d''élèves'!C88),"",(IF('Saisie des résultats'!Z90=1,1,0)+IF('Saisie des résultats'!AA90=1,1,0)+IF('Saisie des résultats'!AB90=1,1,0)+IF('Saisie des résultats'!AC90=1,1,0)+IF('Saisie des résultats'!AD90=1,1,0)+IF('Saisie des résultats'!AE90=1,1,0))/6)</f>
      </c>
      <c r="F91" s="45">
        <f>IF(ISBLANK('Liste d''élèves'!C88),"",(10*C91+13*D91+6*E91)/29)</f>
      </c>
    </row>
    <row r="92" spans="2:6" ht="12.75">
      <c r="B92" s="15">
        <f>IF(ISBLANK('Liste d''élèves'!C89),"",('Liste d''élèves'!C89))</f>
      </c>
      <c r="C92" s="40">
        <f>IF(ISBLANK('Liste d''élèves'!C89),"",(IF('Saisie des résultats'!C91=1,1,0)+IF('Saisie des résultats'!D91=1,1,0)+IF('Saisie des résultats'!F91=1,1,0)+IF('Saisie des résultats'!G91=1,1,0)+IF('Saisie des résultats'!J91=1,1,0)+IF('Saisie des résultats'!K91=1,1,0)+IF('Saisie des résultats'!M91=1,1,0)+IF('Saisie des résultats'!N91=1,1,0)+IF('Saisie des résultats'!O91=1,1,0)+IF('Saisie des résultats'!U91=1,1,0))/10)</f>
      </c>
      <c r="D92" s="41">
        <f>IF(ISBLANK('Liste d''élèves'!C89),"",(IF('Saisie des résultats'!E91=1,1,0)+IF('Saisie des résultats'!H91=1,1,0)+IF('Saisie des résultats'!I91=1,1,0)+IF('Saisie des résultats'!L91=1,1,0)+IF('Saisie des résultats'!P91=1,1,0)+IF('Saisie des résultats'!Q91=1,1,0)+IF('Saisie des résultats'!R91=1,1,0)+IF('Saisie des résultats'!S91=1,1,0)+IF('Saisie des résultats'!T91=1,1,0)+IF('Saisie des résultats'!V91=1,1,0)+IF('Saisie des résultats'!W91=1,1,0)+IF('Saisie des résultats'!X91=1,1,0)+IF('Saisie des résultats'!Y91=1,1,0))/13)</f>
      </c>
      <c r="E92" s="41">
        <f>IF(ISBLANK('Liste d''élèves'!C89),"",(IF('Saisie des résultats'!Z91=1,1,0)+IF('Saisie des résultats'!AA91=1,1,0)+IF('Saisie des résultats'!AB91=1,1,0)+IF('Saisie des résultats'!AC91=1,1,0)+IF('Saisie des résultats'!AD91=1,1,0)+IF('Saisie des résultats'!AE91=1,1,0))/6)</f>
      </c>
      <c r="F92" s="45">
        <f>IF(ISBLANK('Liste d''élèves'!C89),"",(10*C92+13*D92+6*E92)/29)</f>
      </c>
    </row>
    <row r="93" spans="2:6" ht="12.75">
      <c r="B93" s="15">
        <f>IF(ISBLANK('Liste d''élèves'!C90),"",('Liste d''élèves'!C90))</f>
      </c>
      <c r="C93" s="40">
        <f>IF(ISBLANK('Liste d''élèves'!C90),"",(IF('Saisie des résultats'!C92=1,1,0)+IF('Saisie des résultats'!D92=1,1,0)+IF('Saisie des résultats'!F92=1,1,0)+IF('Saisie des résultats'!G92=1,1,0)+IF('Saisie des résultats'!J92=1,1,0)+IF('Saisie des résultats'!K92=1,1,0)+IF('Saisie des résultats'!M92=1,1,0)+IF('Saisie des résultats'!N92=1,1,0)+IF('Saisie des résultats'!O92=1,1,0)+IF('Saisie des résultats'!U92=1,1,0))/10)</f>
      </c>
      <c r="D93" s="41">
        <f>IF(ISBLANK('Liste d''élèves'!C90),"",(IF('Saisie des résultats'!E92=1,1,0)+IF('Saisie des résultats'!H92=1,1,0)+IF('Saisie des résultats'!I92=1,1,0)+IF('Saisie des résultats'!L92=1,1,0)+IF('Saisie des résultats'!P92=1,1,0)+IF('Saisie des résultats'!Q92=1,1,0)+IF('Saisie des résultats'!R92=1,1,0)+IF('Saisie des résultats'!S92=1,1,0)+IF('Saisie des résultats'!T92=1,1,0)+IF('Saisie des résultats'!V92=1,1,0)+IF('Saisie des résultats'!W92=1,1,0)+IF('Saisie des résultats'!X92=1,1,0)+IF('Saisie des résultats'!Y92=1,1,0))/13)</f>
      </c>
      <c r="E93" s="41">
        <f>IF(ISBLANK('Liste d''élèves'!C90),"",(IF('Saisie des résultats'!Z92=1,1,0)+IF('Saisie des résultats'!AA92=1,1,0)+IF('Saisie des résultats'!AB92=1,1,0)+IF('Saisie des résultats'!AC92=1,1,0)+IF('Saisie des résultats'!AD92=1,1,0)+IF('Saisie des résultats'!AE92=1,1,0))/6)</f>
      </c>
      <c r="F93" s="45">
        <f>IF(ISBLANK('Liste d''élèves'!C90),"",(10*C93+13*D93+6*E93)/29)</f>
      </c>
    </row>
    <row r="94" spans="2:6" ht="12.75">
      <c r="B94" s="15">
        <f>IF(ISBLANK('Liste d''élèves'!C91),"",('Liste d''élèves'!C91))</f>
      </c>
      <c r="C94" s="40">
        <f>IF(ISBLANK('Liste d''élèves'!C91),"",(IF('Saisie des résultats'!C93=1,1,0)+IF('Saisie des résultats'!D93=1,1,0)+IF('Saisie des résultats'!F93=1,1,0)+IF('Saisie des résultats'!G93=1,1,0)+IF('Saisie des résultats'!J93=1,1,0)+IF('Saisie des résultats'!K93=1,1,0)+IF('Saisie des résultats'!M93=1,1,0)+IF('Saisie des résultats'!N93=1,1,0)+IF('Saisie des résultats'!O93=1,1,0)+IF('Saisie des résultats'!U93=1,1,0))/10)</f>
      </c>
      <c r="D94" s="41">
        <f>IF(ISBLANK('Liste d''élèves'!C91),"",(IF('Saisie des résultats'!E93=1,1,0)+IF('Saisie des résultats'!H93=1,1,0)+IF('Saisie des résultats'!I93=1,1,0)+IF('Saisie des résultats'!L93=1,1,0)+IF('Saisie des résultats'!P93=1,1,0)+IF('Saisie des résultats'!Q93=1,1,0)+IF('Saisie des résultats'!R93=1,1,0)+IF('Saisie des résultats'!S93=1,1,0)+IF('Saisie des résultats'!T93=1,1,0)+IF('Saisie des résultats'!V93=1,1,0)+IF('Saisie des résultats'!W93=1,1,0)+IF('Saisie des résultats'!X93=1,1,0)+IF('Saisie des résultats'!Y93=1,1,0))/13)</f>
      </c>
      <c r="E94" s="41">
        <f>IF(ISBLANK('Liste d''élèves'!C91),"",(IF('Saisie des résultats'!Z93=1,1,0)+IF('Saisie des résultats'!AA93=1,1,0)+IF('Saisie des résultats'!AB93=1,1,0)+IF('Saisie des résultats'!AC93=1,1,0)+IF('Saisie des résultats'!AD93=1,1,0)+IF('Saisie des résultats'!AE93=1,1,0))/6)</f>
      </c>
      <c r="F94" s="45">
        <f>IF(ISBLANK('Liste d''élèves'!C91),"",(10*C94+13*D94+6*E94)/29)</f>
      </c>
    </row>
    <row r="95" spans="2:6" ht="12.75">
      <c r="B95" s="15">
        <f>IF(ISBLANK('Liste d''élèves'!C92),"",('Liste d''élèves'!C92))</f>
      </c>
      <c r="C95" s="40">
        <f>IF(ISBLANK('Liste d''élèves'!C92),"",(IF('Saisie des résultats'!C94=1,1,0)+IF('Saisie des résultats'!D94=1,1,0)+IF('Saisie des résultats'!F94=1,1,0)+IF('Saisie des résultats'!G94=1,1,0)+IF('Saisie des résultats'!J94=1,1,0)+IF('Saisie des résultats'!K94=1,1,0)+IF('Saisie des résultats'!M94=1,1,0)+IF('Saisie des résultats'!N94=1,1,0)+IF('Saisie des résultats'!O94=1,1,0)+IF('Saisie des résultats'!U94=1,1,0))/10)</f>
      </c>
      <c r="D95" s="41">
        <f>IF(ISBLANK('Liste d''élèves'!C92),"",(IF('Saisie des résultats'!E94=1,1,0)+IF('Saisie des résultats'!H94=1,1,0)+IF('Saisie des résultats'!I94=1,1,0)+IF('Saisie des résultats'!L94=1,1,0)+IF('Saisie des résultats'!P94=1,1,0)+IF('Saisie des résultats'!Q94=1,1,0)+IF('Saisie des résultats'!R94=1,1,0)+IF('Saisie des résultats'!S94=1,1,0)+IF('Saisie des résultats'!T94=1,1,0)+IF('Saisie des résultats'!V94=1,1,0)+IF('Saisie des résultats'!W94=1,1,0)+IF('Saisie des résultats'!X94=1,1,0)+IF('Saisie des résultats'!Y94=1,1,0))/13)</f>
      </c>
      <c r="E95" s="41">
        <f>IF(ISBLANK('Liste d''élèves'!C92),"",(IF('Saisie des résultats'!Z94=1,1,0)+IF('Saisie des résultats'!AA94=1,1,0)+IF('Saisie des résultats'!AB94=1,1,0)+IF('Saisie des résultats'!AC94=1,1,0)+IF('Saisie des résultats'!AD94=1,1,0)+IF('Saisie des résultats'!AE94=1,1,0))/6)</f>
      </c>
      <c r="F95" s="45">
        <f>IF(ISBLANK('Liste d''élèves'!C92),"",(10*C95+13*D95+6*E95)/29)</f>
      </c>
    </row>
    <row r="96" spans="2:6" ht="12.75">
      <c r="B96" s="15">
        <f>IF(ISBLANK('Liste d''élèves'!C93),"",('Liste d''élèves'!C93))</f>
      </c>
      <c r="C96" s="40">
        <f>IF(ISBLANK('Liste d''élèves'!C93),"",(IF('Saisie des résultats'!C95=1,1,0)+IF('Saisie des résultats'!D95=1,1,0)+IF('Saisie des résultats'!F95=1,1,0)+IF('Saisie des résultats'!G95=1,1,0)+IF('Saisie des résultats'!J95=1,1,0)+IF('Saisie des résultats'!K95=1,1,0)+IF('Saisie des résultats'!M95=1,1,0)+IF('Saisie des résultats'!N95=1,1,0)+IF('Saisie des résultats'!O95=1,1,0)+IF('Saisie des résultats'!U95=1,1,0))/10)</f>
      </c>
      <c r="D96" s="41">
        <f>IF(ISBLANK('Liste d''élèves'!C93),"",(IF('Saisie des résultats'!E95=1,1,0)+IF('Saisie des résultats'!H95=1,1,0)+IF('Saisie des résultats'!I95=1,1,0)+IF('Saisie des résultats'!L95=1,1,0)+IF('Saisie des résultats'!P95=1,1,0)+IF('Saisie des résultats'!Q95=1,1,0)+IF('Saisie des résultats'!R95=1,1,0)+IF('Saisie des résultats'!S95=1,1,0)+IF('Saisie des résultats'!T95=1,1,0)+IF('Saisie des résultats'!V95=1,1,0)+IF('Saisie des résultats'!W95=1,1,0)+IF('Saisie des résultats'!X95=1,1,0)+IF('Saisie des résultats'!Y95=1,1,0))/13)</f>
      </c>
      <c r="E96" s="41">
        <f>IF(ISBLANK('Liste d''élèves'!C93),"",(IF('Saisie des résultats'!Z95=1,1,0)+IF('Saisie des résultats'!AA95=1,1,0)+IF('Saisie des résultats'!AB95=1,1,0)+IF('Saisie des résultats'!AC95=1,1,0)+IF('Saisie des résultats'!AD95=1,1,0)+IF('Saisie des résultats'!AE95=1,1,0))/6)</f>
      </c>
      <c r="F96" s="45">
        <f>IF(ISBLANK('Liste d''élèves'!C93),"",(10*C96+13*D96+6*E96)/29)</f>
      </c>
    </row>
    <row r="97" spans="2:6" ht="12.75">
      <c r="B97" s="15">
        <f>IF(ISBLANK('Liste d''élèves'!C94),"",('Liste d''élèves'!C94))</f>
      </c>
      <c r="C97" s="40">
        <f>IF(ISBLANK('Liste d''élèves'!C94),"",(IF('Saisie des résultats'!C96=1,1,0)+IF('Saisie des résultats'!D96=1,1,0)+IF('Saisie des résultats'!F96=1,1,0)+IF('Saisie des résultats'!G96=1,1,0)+IF('Saisie des résultats'!J96=1,1,0)+IF('Saisie des résultats'!K96=1,1,0)+IF('Saisie des résultats'!M96=1,1,0)+IF('Saisie des résultats'!N96=1,1,0)+IF('Saisie des résultats'!O96=1,1,0)+IF('Saisie des résultats'!U96=1,1,0))/10)</f>
      </c>
      <c r="D97" s="41">
        <f>IF(ISBLANK('Liste d''élèves'!C94),"",(IF('Saisie des résultats'!E96=1,1,0)+IF('Saisie des résultats'!H96=1,1,0)+IF('Saisie des résultats'!I96=1,1,0)+IF('Saisie des résultats'!L96=1,1,0)+IF('Saisie des résultats'!P96=1,1,0)+IF('Saisie des résultats'!Q96=1,1,0)+IF('Saisie des résultats'!R96=1,1,0)+IF('Saisie des résultats'!S96=1,1,0)+IF('Saisie des résultats'!T96=1,1,0)+IF('Saisie des résultats'!V96=1,1,0)+IF('Saisie des résultats'!W96=1,1,0)+IF('Saisie des résultats'!X96=1,1,0)+IF('Saisie des résultats'!Y96=1,1,0))/13)</f>
      </c>
      <c r="E97" s="41">
        <f>IF(ISBLANK('Liste d''élèves'!C94),"",(IF('Saisie des résultats'!Z96=1,1,0)+IF('Saisie des résultats'!AA96=1,1,0)+IF('Saisie des résultats'!AB96=1,1,0)+IF('Saisie des résultats'!AC96=1,1,0)+IF('Saisie des résultats'!AD96=1,1,0)+IF('Saisie des résultats'!AE96=1,1,0))/6)</f>
      </c>
      <c r="F97" s="45">
        <f>IF(ISBLANK('Liste d''élèves'!C94),"",(10*C97+13*D97+6*E97)/29)</f>
      </c>
    </row>
    <row r="98" spans="2:6" ht="12.75">
      <c r="B98" s="15">
        <f>IF(ISBLANK('Liste d''élèves'!C95),"",('Liste d''élèves'!C95))</f>
      </c>
      <c r="C98" s="40">
        <f>IF(ISBLANK('Liste d''élèves'!C95),"",(IF('Saisie des résultats'!C97=1,1,0)+IF('Saisie des résultats'!D97=1,1,0)+IF('Saisie des résultats'!F97=1,1,0)+IF('Saisie des résultats'!G97=1,1,0)+IF('Saisie des résultats'!J97=1,1,0)+IF('Saisie des résultats'!K97=1,1,0)+IF('Saisie des résultats'!M97=1,1,0)+IF('Saisie des résultats'!N97=1,1,0)+IF('Saisie des résultats'!O97=1,1,0)+IF('Saisie des résultats'!U97=1,1,0))/10)</f>
      </c>
      <c r="D98" s="41">
        <f>IF(ISBLANK('Liste d''élèves'!C95),"",(IF('Saisie des résultats'!E97=1,1,0)+IF('Saisie des résultats'!H97=1,1,0)+IF('Saisie des résultats'!I97=1,1,0)+IF('Saisie des résultats'!L97=1,1,0)+IF('Saisie des résultats'!P97=1,1,0)+IF('Saisie des résultats'!Q97=1,1,0)+IF('Saisie des résultats'!R97=1,1,0)+IF('Saisie des résultats'!S97=1,1,0)+IF('Saisie des résultats'!T97=1,1,0)+IF('Saisie des résultats'!V97=1,1,0)+IF('Saisie des résultats'!W97=1,1,0)+IF('Saisie des résultats'!X97=1,1,0)+IF('Saisie des résultats'!Y97=1,1,0))/13)</f>
      </c>
      <c r="E98" s="41">
        <f>IF(ISBLANK('Liste d''élèves'!C95),"",(IF('Saisie des résultats'!Z97=1,1,0)+IF('Saisie des résultats'!AA97=1,1,0)+IF('Saisie des résultats'!AB97=1,1,0)+IF('Saisie des résultats'!AC97=1,1,0)+IF('Saisie des résultats'!AD97=1,1,0)+IF('Saisie des résultats'!AE97=1,1,0))/6)</f>
      </c>
      <c r="F98" s="45">
        <f>IF(ISBLANK('Liste d''élèves'!C95),"",(10*C98+13*D98+6*E98)/29)</f>
      </c>
    </row>
    <row r="99" spans="2:6" ht="12.75">
      <c r="B99" s="15">
        <f>IF(ISBLANK('Liste d''élèves'!C96),"",('Liste d''élèves'!C96))</f>
      </c>
      <c r="C99" s="40">
        <f>IF(ISBLANK('Liste d''élèves'!C96),"",(IF('Saisie des résultats'!C98=1,1,0)+IF('Saisie des résultats'!D98=1,1,0)+IF('Saisie des résultats'!F98=1,1,0)+IF('Saisie des résultats'!G98=1,1,0)+IF('Saisie des résultats'!J98=1,1,0)+IF('Saisie des résultats'!K98=1,1,0)+IF('Saisie des résultats'!M98=1,1,0)+IF('Saisie des résultats'!N98=1,1,0)+IF('Saisie des résultats'!O98=1,1,0)+IF('Saisie des résultats'!U98=1,1,0))/10)</f>
      </c>
      <c r="D99" s="41">
        <f>IF(ISBLANK('Liste d''élèves'!C96),"",(IF('Saisie des résultats'!E98=1,1,0)+IF('Saisie des résultats'!H98=1,1,0)+IF('Saisie des résultats'!I98=1,1,0)+IF('Saisie des résultats'!L98=1,1,0)+IF('Saisie des résultats'!P98=1,1,0)+IF('Saisie des résultats'!Q98=1,1,0)+IF('Saisie des résultats'!R98=1,1,0)+IF('Saisie des résultats'!S98=1,1,0)+IF('Saisie des résultats'!T98=1,1,0)+IF('Saisie des résultats'!V98=1,1,0)+IF('Saisie des résultats'!W98=1,1,0)+IF('Saisie des résultats'!X98=1,1,0)+IF('Saisie des résultats'!Y98=1,1,0))/13)</f>
      </c>
      <c r="E99" s="41">
        <f>IF(ISBLANK('Liste d''élèves'!C96),"",(IF('Saisie des résultats'!Z98=1,1,0)+IF('Saisie des résultats'!AA98=1,1,0)+IF('Saisie des résultats'!AB98=1,1,0)+IF('Saisie des résultats'!AC98=1,1,0)+IF('Saisie des résultats'!AD98=1,1,0)+IF('Saisie des résultats'!AE98=1,1,0))/6)</f>
      </c>
      <c r="F99" s="45">
        <f>IF(ISBLANK('Liste d''élèves'!C96),"",(10*C99+13*D99+6*E99)/29)</f>
      </c>
    </row>
    <row r="100" spans="2:6" ht="12.75">
      <c r="B100" s="15">
        <f>IF(ISBLANK('Liste d''élèves'!C97),"",('Liste d''élèves'!C97))</f>
      </c>
      <c r="C100" s="40">
        <f>IF(ISBLANK('Liste d''élèves'!C97),"",(IF('Saisie des résultats'!C99=1,1,0)+IF('Saisie des résultats'!D99=1,1,0)+IF('Saisie des résultats'!F99=1,1,0)+IF('Saisie des résultats'!G99=1,1,0)+IF('Saisie des résultats'!J99=1,1,0)+IF('Saisie des résultats'!K99=1,1,0)+IF('Saisie des résultats'!M99=1,1,0)+IF('Saisie des résultats'!N99=1,1,0)+IF('Saisie des résultats'!O99=1,1,0)+IF('Saisie des résultats'!U99=1,1,0))/10)</f>
      </c>
      <c r="D100" s="41">
        <f>IF(ISBLANK('Liste d''élèves'!C97),"",(IF('Saisie des résultats'!E99=1,1,0)+IF('Saisie des résultats'!H99=1,1,0)+IF('Saisie des résultats'!I99=1,1,0)+IF('Saisie des résultats'!L99=1,1,0)+IF('Saisie des résultats'!P99=1,1,0)+IF('Saisie des résultats'!Q99=1,1,0)+IF('Saisie des résultats'!R99=1,1,0)+IF('Saisie des résultats'!S99=1,1,0)+IF('Saisie des résultats'!T99=1,1,0)+IF('Saisie des résultats'!V99=1,1,0)+IF('Saisie des résultats'!W99=1,1,0)+IF('Saisie des résultats'!X99=1,1,0)+IF('Saisie des résultats'!Y99=1,1,0))/13)</f>
      </c>
      <c r="E100" s="41">
        <f>IF(ISBLANK('Liste d''élèves'!C97),"",(IF('Saisie des résultats'!Z99=1,1,0)+IF('Saisie des résultats'!AA99=1,1,0)+IF('Saisie des résultats'!AB99=1,1,0)+IF('Saisie des résultats'!AC99=1,1,0)+IF('Saisie des résultats'!AD99=1,1,0)+IF('Saisie des résultats'!AE99=1,1,0))/6)</f>
      </c>
      <c r="F100" s="45">
        <f>IF(ISBLANK('Liste d''élèves'!C97),"",(10*C100+13*D100+6*E100)/29)</f>
      </c>
    </row>
    <row r="101" spans="2:6" ht="12.75">
      <c r="B101" s="15">
        <f>IF(ISBLANK('Liste d''élèves'!C98),"",('Liste d''élèves'!C98))</f>
      </c>
      <c r="C101" s="40">
        <f>IF(ISBLANK('Liste d''élèves'!C98),"",(IF('Saisie des résultats'!C100=1,1,0)+IF('Saisie des résultats'!D100=1,1,0)+IF('Saisie des résultats'!F100=1,1,0)+IF('Saisie des résultats'!G100=1,1,0)+IF('Saisie des résultats'!J100=1,1,0)+IF('Saisie des résultats'!K100=1,1,0)+IF('Saisie des résultats'!M100=1,1,0)+IF('Saisie des résultats'!N100=1,1,0)+IF('Saisie des résultats'!O100=1,1,0)+IF('Saisie des résultats'!U100=1,1,0))/10)</f>
      </c>
      <c r="D101" s="41">
        <f>IF(ISBLANK('Liste d''élèves'!C98),"",(IF('Saisie des résultats'!E100=1,1,0)+IF('Saisie des résultats'!H100=1,1,0)+IF('Saisie des résultats'!I100=1,1,0)+IF('Saisie des résultats'!L100=1,1,0)+IF('Saisie des résultats'!P100=1,1,0)+IF('Saisie des résultats'!Q100=1,1,0)+IF('Saisie des résultats'!R100=1,1,0)+IF('Saisie des résultats'!S100=1,1,0)+IF('Saisie des résultats'!T100=1,1,0)+IF('Saisie des résultats'!V100=1,1,0)+IF('Saisie des résultats'!W100=1,1,0)+IF('Saisie des résultats'!X100=1,1,0)+IF('Saisie des résultats'!Y100=1,1,0))/13)</f>
      </c>
      <c r="E101" s="41">
        <f>IF(ISBLANK('Liste d''élèves'!C98),"",(IF('Saisie des résultats'!Z100=1,1,0)+IF('Saisie des résultats'!AA100=1,1,0)+IF('Saisie des résultats'!AB100=1,1,0)+IF('Saisie des résultats'!AC100=1,1,0)+IF('Saisie des résultats'!AD100=1,1,0)+IF('Saisie des résultats'!AE100=1,1,0))/6)</f>
      </c>
      <c r="F101" s="45">
        <f>IF(ISBLANK('Liste d''élèves'!C98),"",(10*C101+13*D101+6*E101)/29)</f>
      </c>
    </row>
    <row r="102" spans="2:6" ht="12.75">
      <c r="B102" s="15">
        <f>IF(ISBLANK('Liste d''élèves'!C99),"",('Liste d''élèves'!C99))</f>
      </c>
      <c r="C102" s="40">
        <f>IF(ISBLANK('Liste d''élèves'!C99),"",(IF('Saisie des résultats'!C101=1,1,0)+IF('Saisie des résultats'!D101=1,1,0)+IF('Saisie des résultats'!F101=1,1,0)+IF('Saisie des résultats'!G101=1,1,0)+IF('Saisie des résultats'!J101=1,1,0)+IF('Saisie des résultats'!K101=1,1,0)+IF('Saisie des résultats'!M101=1,1,0)+IF('Saisie des résultats'!N101=1,1,0)+IF('Saisie des résultats'!O101=1,1,0)+IF('Saisie des résultats'!U101=1,1,0))/10)</f>
      </c>
      <c r="D102" s="41">
        <f>IF(ISBLANK('Liste d''élèves'!C99),"",(IF('Saisie des résultats'!E101=1,1,0)+IF('Saisie des résultats'!H101=1,1,0)+IF('Saisie des résultats'!I101=1,1,0)+IF('Saisie des résultats'!L101=1,1,0)+IF('Saisie des résultats'!P101=1,1,0)+IF('Saisie des résultats'!Q101=1,1,0)+IF('Saisie des résultats'!R101=1,1,0)+IF('Saisie des résultats'!S101=1,1,0)+IF('Saisie des résultats'!T101=1,1,0)+IF('Saisie des résultats'!V101=1,1,0)+IF('Saisie des résultats'!W101=1,1,0)+IF('Saisie des résultats'!X101=1,1,0)+IF('Saisie des résultats'!Y101=1,1,0))/13)</f>
      </c>
      <c r="E102" s="41">
        <f>IF(ISBLANK('Liste d''élèves'!C99),"",(IF('Saisie des résultats'!Z101=1,1,0)+IF('Saisie des résultats'!AA101=1,1,0)+IF('Saisie des résultats'!AB101=1,1,0)+IF('Saisie des résultats'!AC101=1,1,0)+IF('Saisie des résultats'!AD101=1,1,0)+IF('Saisie des résultats'!AE101=1,1,0))/6)</f>
      </c>
      <c r="F102" s="45">
        <f>IF(ISBLANK('Liste d''élèves'!C99),"",(10*C102+13*D102+6*E102)/29)</f>
      </c>
    </row>
    <row r="103" spans="2:6" ht="12.75">
      <c r="B103" s="15">
        <f>IF(ISBLANK('Liste d''élèves'!C100),"",('Liste d''élèves'!C100))</f>
      </c>
      <c r="C103" s="40">
        <f>IF(ISBLANK('Liste d''élèves'!C100),"",(IF('Saisie des résultats'!C102=1,1,0)+IF('Saisie des résultats'!D102=1,1,0)+IF('Saisie des résultats'!F102=1,1,0)+IF('Saisie des résultats'!G102=1,1,0)+IF('Saisie des résultats'!J102=1,1,0)+IF('Saisie des résultats'!K102=1,1,0)+IF('Saisie des résultats'!M102=1,1,0)+IF('Saisie des résultats'!N102=1,1,0)+IF('Saisie des résultats'!O102=1,1,0)+IF('Saisie des résultats'!U102=1,1,0))/10)</f>
      </c>
      <c r="D103" s="41">
        <f>IF(ISBLANK('Liste d''élèves'!C100),"",(IF('Saisie des résultats'!E102=1,1,0)+IF('Saisie des résultats'!H102=1,1,0)+IF('Saisie des résultats'!I102=1,1,0)+IF('Saisie des résultats'!L102=1,1,0)+IF('Saisie des résultats'!P102=1,1,0)+IF('Saisie des résultats'!Q102=1,1,0)+IF('Saisie des résultats'!R102=1,1,0)+IF('Saisie des résultats'!S102=1,1,0)+IF('Saisie des résultats'!T102=1,1,0)+IF('Saisie des résultats'!V102=1,1,0)+IF('Saisie des résultats'!W102=1,1,0)+IF('Saisie des résultats'!X102=1,1,0)+IF('Saisie des résultats'!Y102=1,1,0))/13)</f>
      </c>
      <c r="E103" s="41">
        <f>IF(ISBLANK('Liste d''élèves'!C100),"",(IF('Saisie des résultats'!Z102=1,1,0)+IF('Saisie des résultats'!AA102=1,1,0)+IF('Saisie des résultats'!AB102=1,1,0)+IF('Saisie des résultats'!AC102=1,1,0)+IF('Saisie des résultats'!AD102=1,1,0)+IF('Saisie des résultats'!AE102=1,1,0))/6)</f>
      </c>
      <c r="F103" s="45">
        <f>IF(ISBLANK('Liste d''élèves'!C100),"",(10*C103+13*D103+6*E103)/29)</f>
      </c>
    </row>
    <row r="104" spans="2:6" ht="12.75">
      <c r="B104" s="15">
        <f>IF(ISBLANK('Liste d''élèves'!C101),"",('Liste d''élèves'!C101))</f>
      </c>
      <c r="C104" s="40">
        <f>IF(ISBLANK('Liste d''élèves'!C101),"",(IF('Saisie des résultats'!C103=1,1,0)+IF('Saisie des résultats'!D103=1,1,0)+IF('Saisie des résultats'!F103=1,1,0)+IF('Saisie des résultats'!G103=1,1,0)+IF('Saisie des résultats'!J103=1,1,0)+IF('Saisie des résultats'!K103=1,1,0)+IF('Saisie des résultats'!M103=1,1,0)+IF('Saisie des résultats'!N103=1,1,0)+IF('Saisie des résultats'!O103=1,1,0)+IF('Saisie des résultats'!U103=1,1,0))/10)</f>
      </c>
      <c r="D104" s="41">
        <f>IF(ISBLANK('Liste d''élèves'!C101),"",(IF('Saisie des résultats'!E103=1,1,0)+IF('Saisie des résultats'!H103=1,1,0)+IF('Saisie des résultats'!I103=1,1,0)+IF('Saisie des résultats'!L103=1,1,0)+IF('Saisie des résultats'!P103=1,1,0)+IF('Saisie des résultats'!Q103=1,1,0)+IF('Saisie des résultats'!R103=1,1,0)+IF('Saisie des résultats'!S103=1,1,0)+IF('Saisie des résultats'!T103=1,1,0)+IF('Saisie des résultats'!V103=1,1,0)+IF('Saisie des résultats'!W103=1,1,0)+IF('Saisie des résultats'!X103=1,1,0)+IF('Saisie des résultats'!Y103=1,1,0))/13)</f>
      </c>
      <c r="E104" s="41">
        <f>IF(ISBLANK('Liste d''élèves'!C101),"",(IF('Saisie des résultats'!Z103=1,1,0)+IF('Saisie des résultats'!AA103=1,1,0)+IF('Saisie des résultats'!AB103=1,1,0)+IF('Saisie des résultats'!AC103=1,1,0)+IF('Saisie des résultats'!AD103=1,1,0)+IF('Saisie des résultats'!AE103=1,1,0))/6)</f>
      </c>
      <c r="F104" s="45">
        <f>IF(ISBLANK('Liste d''élèves'!C101),"",(10*C104+13*D104+6*E104)/29)</f>
      </c>
    </row>
    <row r="105" spans="2:6" ht="12.75">
      <c r="B105" s="15">
        <f>IF(ISBLANK('Liste d''élèves'!C102),"",('Liste d''élèves'!C102))</f>
      </c>
      <c r="C105" s="40">
        <f>IF(ISBLANK('Liste d''élèves'!C102),"",(IF('Saisie des résultats'!C104=1,1,0)+IF('Saisie des résultats'!D104=1,1,0)+IF('Saisie des résultats'!F104=1,1,0)+IF('Saisie des résultats'!G104=1,1,0)+IF('Saisie des résultats'!J104=1,1,0)+IF('Saisie des résultats'!K104=1,1,0)+IF('Saisie des résultats'!M104=1,1,0)+IF('Saisie des résultats'!N104=1,1,0)+IF('Saisie des résultats'!O104=1,1,0)+IF('Saisie des résultats'!U104=1,1,0))/10)</f>
      </c>
      <c r="D105" s="41">
        <f>IF(ISBLANK('Liste d''élèves'!C102),"",(IF('Saisie des résultats'!E104=1,1,0)+IF('Saisie des résultats'!H104=1,1,0)+IF('Saisie des résultats'!I104=1,1,0)+IF('Saisie des résultats'!L104=1,1,0)+IF('Saisie des résultats'!P104=1,1,0)+IF('Saisie des résultats'!Q104=1,1,0)+IF('Saisie des résultats'!R104=1,1,0)+IF('Saisie des résultats'!S104=1,1,0)+IF('Saisie des résultats'!T104=1,1,0)+IF('Saisie des résultats'!V104=1,1,0)+IF('Saisie des résultats'!W104=1,1,0)+IF('Saisie des résultats'!X104=1,1,0)+IF('Saisie des résultats'!Y104=1,1,0))/13)</f>
      </c>
      <c r="E105" s="41">
        <f>IF(ISBLANK('Liste d''élèves'!C102),"",(IF('Saisie des résultats'!Z104=1,1,0)+IF('Saisie des résultats'!AA104=1,1,0)+IF('Saisie des résultats'!AB104=1,1,0)+IF('Saisie des résultats'!AC104=1,1,0)+IF('Saisie des résultats'!AD104=1,1,0)+IF('Saisie des résultats'!AE104=1,1,0))/6)</f>
      </c>
      <c r="F105" s="45">
        <f>IF(ISBLANK('Liste d''élèves'!C102),"",(10*C105+13*D105+6*E105)/29)</f>
      </c>
    </row>
    <row r="106" spans="2:6" ht="12.75">
      <c r="B106" s="15">
        <f>IF(ISBLANK('Liste d''élèves'!C103),"",('Liste d''élèves'!C103))</f>
      </c>
      <c r="C106" s="40">
        <f>IF(ISBLANK('Liste d''élèves'!C103),"",(IF('Saisie des résultats'!C105=1,1,0)+IF('Saisie des résultats'!D105=1,1,0)+IF('Saisie des résultats'!F105=1,1,0)+IF('Saisie des résultats'!G105=1,1,0)+IF('Saisie des résultats'!J105=1,1,0)+IF('Saisie des résultats'!K105=1,1,0)+IF('Saisie des résultats'!M105=1,1,0)+IF('Saisie des résultats'!N105=1,1,0)+IF('Saisie des résultats'!O105=1,1,0)+IF('Saisie des résultats'!U105=1,1,0))/10)</f>
      </c>
      <c r="D106" s="41">
        <f>IF(ISBLANK('Liste d''élèves'!C103),"",(IF('Saisie des résultats'!E105=1,1,0)+IF('Saisie des résultats'!H105=1,1,0)+IF('Saisie des résultats'!I105=1,1,0)+IF('Saisie des résultats'!L105=1,1,0)+IF('Saisie des résultats'!P105=1,1,0)+IF('Saisie des résultats'!Q105=1,1,0)+IF('Saisie des résultats'!R105=1,1,0)+IF('Saisie des résultats'!S105=1,1,0)+IF('Saisie des résultats'!T105=1,1,0)+IF('Saisie des résultats'!V105=1,1,0)+IF('Saisie des résultats'!W105=1,1,0)+IF('Saisie des résultats'!X105=1,1,0)+IF('Saisie des résultats'!Y105=1,1,0))/13)</f>
      </c>
      <c r="E106" s="41">
        <f>IF(ISBLANK('Liste d''élèves'!C103),"",(IF('Saisie des résultats'!Z105=1,1,0)+IF('Saisie des résultats'!AA105=1,1,0)+IF('Saisie des résultats'!AB105=1,1,0)+IF('Saisie des résultats'!AC105=1,1,0)+IF('Saisie des résultats'!AD105=1,1,0)+IF('Saisie des résultats'!AE105=1,1,0))/6)</f>
      </c>
      <c r="F106" s="45">
        <f>IF(ISBLANK('Liste d''élèves'!C103),"",(10*C106+13*D106+6*E106)/29)</f>
      </c>
    </row>
    <row r="107" spans="2:6" ht="12.75">
      <c r="B107" s="15">
        <f>IF(ISBLANK('Liste d''élèves'!C104),"",('Liste d''élèves'!C104))</f>
      </c>
      <c r="C107" s="40">
        <f>IF(ISBLANK('Liste d''élèves'!C104),"",(IF('Saisie des résultats'!C106=1,1,0)+IF('Saisie des résultats'!D106=1,1,0)+IF('Saisie des résultats'!F106=1,1,0)+IF('Saisie des résultats'!G106=1,1,0)+IF('Saisie des résultats'!J106=1,1,0)+IF('Saisie des résultats'!K106=1,1,0)+IF('Saisie des résultats'!M106=1,1,0)+IF('Saisie des résultats'!N106=1,1,0)+IF('Saisie des résultats'!O106=1,1,0)+IF('Saisie des résultats'!U106=1,1,0))/10)</f>
      </c>
      <c r="D107" s="41">
        <f>IF(ISBLANK('Liste d''élèves'!C104),"",(IF('Saisie des résultats'!E106=1,1,0)+IF('Saisie des résultats'!H106=1,1,0)+IF('Saisie des résultats'!I106=1,1,0)+IF('Saisie des résultats'!L106=1,1,0)+IF('Saisie des résultats'!P106=1,1,0)+IF('Saisie des résultats'!Q106=1,1,0)+IF('Saisie des résultats'!R106=1,1,0)+IF('Saisie des résultats'!S106=1,1,0)+IF('Saisie des résultats'!T106=1,1,0)+IF('Saisie des résultats'!V106=1,1,0)+IF('Saisie des résultats'!W106=1,1,0)+IF('Saisie des résultats'!X106=1,1,0)+IF('Saisie des résultats'!Y106=1,1,0))/13)</f>
      </c>
      <c r="E107" s="41">
        <f>IF(ISBLANK('Liste d''élèves'!C104),"",(IF('Saisie des résultats'!Z106=1,1,0)+IF('Saisie des résultats'!AA106=1,1,0)+IF('Saisie des résultats'!AB106=1,1,0)+IF('Saisie des résultats'!AC106=1,1,0)+IF('Saisie des résultats'!AD106=1,1,0)+IF('Saisie des résultats'!AE106=1,1,0))/6)</f>
      </c>
      <c r="F107" s="45">
        <f>IF(ISBLANK('Liste d''élèves'!C104),"",(10*C107+13*D107+6*E107)/29)</f>
      </c>
    </row>
    <row r="108" spans="2:6" ht="12.75">
      <c r="B108" s="15">
        <f>IF(ISBLANK('Liste d''élèves'!C105),"",('Liste d''élèves'!C105))</f>
      </c>
      <c r="C108" s="40">
        <f>IF(ISBLANK('Liste d''élèves'!C105),"",(IF('Saisie des résultats'!C107=1,1,0)+IF('Saisie des résultats'!D107=1,1,0)+IF('Saisie des résultats'!F107=1,1,0)+IF('Saisie des résultats'!G107=1,1,0)+IF('Saisie des résultats'!J107=1,1,0)+IF('Saisie des résultats'!K107=1,1,0)+IF('Saisie des résultats'!M107=1,1,0)+IF('Saisie des résultats'!N107=1,1,0)+IF('Saisie des résultats'!O107=1,1,0)+IF('Saisie des résultats'!U107=1,1,0))/10)</f>
      </c>
      <c r="D108" s="41">
        <f>IF(ISBLANK('Liste d''élèves'!C105),"",(IF('Saisie des résultats'!E107=1,1,0)+IF('Saisie des résultats'!H107=1,1,0)+IF('Saisie des résultats'!I107=1,1,0)+IF('Saisie des résultats'!L107=1,1,0)+IF('Saisie des résultats'!P107=1,1,0)+IF('Saisie des résultats'!Q107=1,1,0)+IF('Saisie des résultats'!R107=1,1,0)+IF('Saisie des résultats'!S107=1,1,0)+IF('Saisie des résultats'!T107=1,1,0)+IF('Saisie des résultats'!V107=1,1,0)+IF('Saisie des résultats'!W107=1,1,0)+IF('Saisie des résultats'!X107=1,1,0)+IF('Saisie des résultats'!Y107=1,1,0))/13)</f>
      </c>
      <c r="E108" s="41">
        <f>IF(ISBLANK('Liste d''élèves'!C105),"",(IF('Saisie des résultats'!Z107=1,1,0)+IF('Saisie des résultats'!AA107=1,1,0)+IF('Saisie des résultats'!AB107=1,1,0)+IF('Saisie des résultats'!AC107=1,1,0)+IF('Saisie des résultats'!AD107=1,1,0)+IF('Saisie des résultats'!AE107=1,1,0))/6)</f>
      </c>
      <c r="F108" s="45">
        <f>IF(ISBLANK('Liste d''élèves'!C105),"",(10*C108+13*D108+6*E108)/29)</f>
      </c>
    </row>
    <row r="109" spans="2:6" ht="12.75">
      <c r="B109" s="15">
        <f>IF(ISBLANK('Liste d''élèves'!C106),"",('Liste d''élèves'!C106))</f>
      </c>
      <c r="C109" s="40">
        <f>IF(ISBLANK('Liste d''élèves'!C106),"",(IF('Saisie des résultats'!C108=1,1,0)+IF('Saisie des résultats'!D108=1,1,0)+IF('Saisie des résultats'!F108=1,1,0)+IF('Saisie des résultats'!G108=1,1,0)+IF('Saisie des résultats'!J108=1,1,0)+IF('Saisie des résultats'!K108=1,1,0)+IF('Saisie des résultats'!M108=1,1,0)+IF('Saisie des résultats'!N108=1,1,0)+IF('Saisie des résultats'!O108=1,1,0)+IF('Saisie des résultats'!U108=1,1,0))/10)</f>
      </c>
      <c r="D109" s="41">
        <f>IF(ISBLANK('Liste d''élèves'!C106),"",(IF('Saisie des résultats'!E108=1,1,0)+IF('Saisie des résultats'!H108=1,1,0)+IF('Saisie des résultats'!I108=1,1,0)+IF('Saisie des résultats'!L108=1,1,0)+IF('Saisie des résultats'!P108=1,1,0)+IF('Saisie des résultats'!Q108=1,1,0)+IF('Saisie des résultats'!R108=1,1,0)+IF('Saisie des résultats'!S108=1,1,0)+IF('Saisie des résultats'!T108=1,1,0)+IF('Saisie des résultats'!V108=1,1,0)+IF('Saisie des résultats'!W108=1,1,0)+IF('Saisie des résultats'!X108=1,1,0)+IF('Saisie des résultats'!Y108=1,1,0))/13)</f>
      </c>
      <c r="E109" s="41">
        <f>IF(ISBLANK('Liste d''élèves'!C106),"",(IF('Saisie des résultats'!Z108=1,1,0)+IF('Saisie des résultats'!AA108=1,1,0)+IF('Saisie des résultats'!AB108=1,1,0)+IF('Saisie des résultats'!AC108=1,1,0)+IF('Saisie des résultats'!AD108=1,1,0)+IF('Saisie des résultats'!AE108=1,1,0))/6)</f>
      </c>
      <c r="F109" s="45">
        <f>IF(ISBLANK('Liste d''élèves'!C106),"",(10*C109+13*D109+6*E109)/29)</f>
      </c>
    </row>
    <row r="110" spans="2:6" ht="12.75">
      <c r="B110" s="15">
        <f>IF(ISBLANK('Liste d''élèves'!C107),"",('Liste d''élèves'!C107))</f>
      </c>
      <c r="C110" s="40">
        <f>IF(ISBLANK('Liste d''élèves'!C107),"",(IF('Saisie des résultats'!C109=1,1,0)+IF('Saisie des résultats'!D109=1,1,0)+IF('Saisie des résultats'!F109=1,1,0)+IF('Saisie des résultats'!G109=1,1,0)+IF('Saisie des résultats'!J109=1,1,0)+IF('Saisie des résultats'!K109=1,1,0)+IF('Saisie des résultats'!M109=1,1,0)+IF('Saisie des résultats'!N109=1,1,0)+IF('Saisie des résultats'!O109=1,1,0)+IF('Saisie des résultats'!U109=1,1,0))/10)</f>
      </c>
      <c r="D110" s="41">
        <f>IF(ISBLANK('Liste d''élèves'!C107),"",(IF('Saisie des résultats'!E109=1,1,0)+IF('Saisie des résultats'!H109=1,1,0)+IF('Saisie des résultats'!I109=1,1,0)+IF('Saisie des résultats'!L109=1,1,0)+IF('Saisie des résultats'!P109=1,1,0)+IF('Saisie des résultats'!Q109=1,1,0)+IF('Saisie des résultats'!R109=1,1,0)+IF('Saisie des résultats'!S109=1,1,0)+IF('Saisie des résultats'!T109=1,1,0)+IF('Saisie des résultats'!V109=1,1,0)+IF('Saisie des résultats'!W109=1,1,0)+IF('Saisie des résultats'!X109=1,1,0)+IF('Saisie des résultats'!Y109=1,1,0))/13)</f>
      </c>
      <c r="E110" s="41">
        <f>IF(ISBLANK('Liste d''élèves'!C107),"",(IF('Saisie des résultats'!Z109=1,1,0)+IF('Saisie des résultats'!AA109=1,1,0)+IF('Saisie des résultats'!AB109=1,1,0)+IF('Saisie des résultats'!AC109=1,1,0)+IF('Saisie des résultats'!AD109=1,1,0)+IF('Saisie des résultats'!AE109=1,1,0))/6)</f>
      </c>
      <c r="F110" s="45">
        <f>IF(ISBLANK('Liste d''élèves'!C107),"",(10*C110+13*D110+6*E110)/29)</f>
      </c>
    </row>
    <row r="111" spans="2:6" ht="12.75">
      <c r="B111" s="15">
        <f>IF(ISBLANK('Liste d''élèves'!C108),"",('Liste d''élèves'!C108))</f>
      </c>
      <c r="C111" s="40">
        <f>IF(ISBLANK('Liste d''élèves'!C108),"",(IF('Saisie des résultats'!C110=1,1,0)+IF('Saisie des résultats'!D110=1,1,0)+IF('Saisie des résultats'!F110=1,1,0)+IF('Saisie des résultats'!G110=1,1,0)+IF('Saisie des résultats'!J110=1,1,0)+IF('Saisie des résultats'!K110=1,1,0)+IF('Saisie des résultats'!M110=1,1,0)+IF('Saisie des résultats'!N110=1,1,0)+IF('Saisie des résultats'!O110=1,1,0)+IF('Saisie des résultats'!U110=1,1,0))/10)</f>
      </c>
      <c r="D111" s="41">
        <f>IF(ISBLANK('Liste d''élèves'!C108),"",(IF('Saisie des résultats'!E110=1,1,0)+IF('Saisie des résultats'!H110=1,1,0)+IF('Saisie des résultats'!I110=1,1,0)+IF('Saisie des résultats'!L110=1,1,0)+IF('Saisie des résultats'!P110=1,1,0)+IF('Saisie des résultats'!Q110=1,1,0)+IF('Saisie des résultats'!R110=1,1,0)+IF('Saisie des résultats'!S110=1,1,0)+IF('Saisie des résultats'!T110=1,1,0)+IF('Saisie des résultats'!V110=1,1,0)+IF('Saisie des résultats'!W110=1,1,0)+IF('Saisie des résultats'!X110=1,1,0)+IF('Saisie des résultats'!Y110=1,1,0))/13)</f>
      </c>
      <c r="E111" s="41">
        <f>IF(ISBLANK('Liste d''élèves'!C108),"",(IF('Saisie des résultats'!Z110=1,1,0)+IF('Saisie des résultats'!AA110=1,1,0)+IF('Saisie des résultats'!AB110=1,1,0)+IF('Saisie des résultats'!AC110=1,1,0)+IF('Saisie des résultats'!AD110=1,1,0)+IF('Saisie des résultats'!AE110=1,1,0))/6)</f>
      </c>
      <c r="F111" s="45">
        <f>IF(ISBLANK('Liste d''élèves'!C108),"",(10*C111+13*D111+6*E111)/29)</f>
      </c>
    </row>
    <row r="112" spans="2:6" ht="12.75">
      <c r="B112" s="15">
        <f>IF(ISBLANK('Liste d''élèves'!C109),"",('Liste d''élèves'!C109))</f>
      </c>
      <c r="C112" s="40">
        <f>IF(ISBLANK('Liste d''élèves'!C109),"",(IF('Saisie des résultats'!C111=1,1,0)+IF('Saisie des résultats'!D111=1,1,0)+IF('Saisie des résultats'!F111=1,1,0)+IF('Saisie des résultats'!G111=1,1,0)+IF('Saisie des résultats'!J111=1,1,0)+IF('Saisie des résultats'!K111=1,1,0)+IF('Saisie des résultats'!M111=1,1,0)+IF('Saisie des résultats'!N111=1,1,0)+IF('Saisie des résultats'!O111=1,1,0)+IF('Saisie des résultats'!U111=1,1,0))/10)</f>
      </c>
      <c r="D112" s="41">
        <f>IF(ISBLANK('Liste d''élèves'!C109),"",(IF('Saisie des résultats'!E111=1,1,0)+IF('Saisie des résultats'!H111=1,1,0)+IF('Saisie des résultats'!I111=1,1,0)+IF('Saisie des résultats'!L111=1,1,0)+IF('Saisie des résultats'!P111=1,1,0)+IF('Saisie des résultats'!Q111=1,1,0)+IF('Saisie des résultats'!R111=1,1,0)+IF('Saisie des résultats'!S111=1,1,0)+IF('Saisie des résultats'!T111=1,1,0)+IF('Saisie des résultats'!V111=1,1,0)+IF('Saisie des résultats'!W111=1,1,0)+IF('Saisie des résultats'!X111=1,1,0)+IF('Saisie des résultats'!Y111=1,1,0))/13)</f>
      </c>
      <c r="E112" s="41">
        <f>IF(ISBLANK('Liste d''élèves'!C109),"",(IF('Saisie des résultats'!Z111=1,1,0)+IF('Saisie des résultats'!AA111=1,1,0)+IF('Saisie des résultats'!AB111=1,1,0)+IF('Saisie des résultats'!AC111=1,1,0)+IF('Saisie des résultats'!AD111=1,1,0)+IF('Saisie des résultats'!AE111=1,1,0))/6)</f>
      </c>
      <c r="F112" s="45">
        <f>IF(ISBLANK('Liste d''élèves'!C109),"",(10*C112+13*D112+6*E112)/29)</f>
      </c>
    </row>
    <row r="113" spans="2:6" ht="12.75">
      <c r="B113" s="15">
        <f>IF(ISBLANK('Liste d''élèves'!C110),"",('Liste d''élèves'!C110))</f>
      </c>
      <c r="C113" s="40">
        <f>IF(ISBLANK('Liste d''élèves'!C110),"",(IF('Saisie des résultats'!C112=1,1,0)+IF('Saisie des résultats'!D112=1,1,0)+IF('Saisie des résultats'!F112=1,1,0)+IF('Saisie des résultats'!G112=1,1,0)+IF('Saisie des résultats'!J112=1,1,0)+IF('Saisie des résultats'!K112=1,1,0)+IF('Saisie des résultats'!M112=1,1,0)+IF('Saisie des résultats'!N112=1,1,0)+IF('Saisie des résultats'!O112=1,1,0)+IF('Saisie des résultats'!U112=1,1,0))/10)</f>
      </c>
      <c r="D113" s="41">
        <f>IF(ISBLANK('Liste d''élèves'!C110),"",(IF('Saisie des résultats'!E112=1,1,0)+IF('Saisie des résultats'!H112=1,1,0)+IF('Saisie des résultats'!I112=1,1,0)+IF('Saisie des résultats'!L112=1,1,0)+IF('Saisie des résultats'!P112=1,1,0)+IF('Saisie des résultats'!Q112=1,1,0)+IF('Saisie des résultats'!R112=1,1,0)+IF('Saisie des résultats'!S112=1,1,0)+IF('Saisie des résultats'!T112=1,1,0)+IF('Saisie des résultats'!V112=1,1,0)+IF('Saisie des résultats'!W112=1,1,0)+IF('Saisie des résultats'!X112=1,1,0)+IF('Saisie des résultats'!Y112=1,1,0))/13)</f>
      </c>
      <c r="E113" s="41">
        <f>IF(ISBLANK('Liste d''élèves'!C110),"",(IF('Saisie des résultats'!Z112=1,1,0)+IF('Saisie des résultats'!AA112=1,1,0)+IF('Saisie des résultats'!AB112=1,1,0)+IF('Saisie des résultats'!AC112=1,1,0)+IF('Saisie des résultats'!AD112=1,1,0)+IF('Saisie des résultats'!AE112=1,1,0))/6)</f>
      </c>
      <c r="F113" s="45">
        <f>IF(ISBLANK('Liste d''élèves'!C110),"",(10*C113+13*D113+6*E113)/29)</f>
      </c>
    </row>
    <row r="114" spans="2:6" ht="12.75">
      <c r="B114" s="15">
        <f>IF(ISBLANK('Liste d''élèves'!C111),"",('Liste d''élèves'!C111))</f>
      </c>
      <c r="C114" s="40">
        <f>IF(ISBLANK('Liste d''élèves'!C111),"",(IF('Saisie des résultats'!C113=1,1,0)+IF('Saisie des résultats'!D113=1,1,0)+IF('Saisie des résultats'!F113=1,1,0)+IF('Saisie des résultats'!G113=1,1,0)+IF('Saisie des résultats'!J113=1,1,0)+IF('Saisie des résultats'!K113=1,1,0)+IF('Saisie des résultats'!M113=1,1,0)+IF('Saisie des résultats'!N113=1,1,0)+IF('Saisie des résultats'!O113=1,1,0)+IF('Saisie des résultats'!U113=1,1,0))/10)</f>
      </c>
      <c r="D114" s="41">
        <f>IF(ISBLANK('Liste d''élèves'!C111),"",(IF('Saisie des résultats'!E113=1,1,0)+IF('Saisie des résultats'!H113=1,1,0)+IF('Saisie des résultats'!I113=1,1,0)+IF('Saisie des résultats'!L113=1,1,0)+IF('Saisie des résultats'!P113=1,1,0)+IF('Saisie des résultats'!Q113=1,1,0)+IF('Saisie des résultats'!R113=1,1,0)+IF('Saisie des résultats'!S113=1,1,0)+IF('Saisie des résultats'!T113=1,1,0)+IF('Saisie des résultats'!V113=1,1,0)+IF('Saisie des résultats'!W113=1,1,0)+IF('Saisie des résultats'!X113=1,1,0)+IF('Saisie des résultats'!Y113=1,1,0))/13)</f>
      </c>
      <c r="E114" s="41">
        <f>IF(ISBLANK('Liste d''élèves'!C111),"",(IF('Saisie des résultats'!Z113=1,1,0)+IF('Saisie des résultats'!AA113=1,1,0)+IF('Saisie des résultats'!AB113=1,1,0)+IF('Saisie des résultats'!AC113=1,1,0)+IF('Saisie des résultats'!AD113=1,1,0)+IF('Saisie des résultats'!AE113=1,1,0))/6)</f>
      </c>
      <c r="F114" s="45">
        <f>IF(ISBLANK('Liste d''élèves'!C111),"",(10*C114+13*D114+6*E114)/29)</f>
      </c>
    </row>
    <row r="115" spans="2:6" ht="12.75">
      <c r="B115" s="15">
        <f>IF(ISBLANK('Liste d''élèves'!C112),"",('Liste d''élèves'!C112))</f>
      </c>
      <c r="C115" s="40">
        <f>IF(ISBLANK('Liste d''élèves'!C112),"",(IF('Saisie des résultats'!C114=1,1,0)+IF('Saisie des résultats'!D114=1,1,0)+IF('Saisie des résultats'!F114=1,1,0)+IF('Saisie des résultats'!G114=1,1,0)+IF('Saisie des résultats'!J114=1,1,0)+IF('Saisie des résultats'!K114=1,1,0)+IF('Saisie des résultats'!M114=1,1,0)+IF('Saisie des résultats'!N114=1,1,0)+IF('Saisie des résultats'!O114=1,1,0)+IF('Saisie des résultats'!U114=1,1,0))/10)</f>
      </c>
      <c r="D115" s="41">
        <f>IF(ISBLANK('Liste d''élèves'!C112),"",(IF('Saisie des résultats'!E114=1,1,0)+IF('Saisie des résultats'!H114=1,1,0)+IF('Saisie des résultats'!I114=1,1,0)+IF('Saisie des résultats'!L114=1,1,0)+IF('Saisie des résultats'!P114=1,1,0)+IF('Saisie des résultats'!Q114=1,1,0)+IF('Saisie des résultats'!R114=1,1,0)+IF('Saisie des résultats'!S114=1,1,0)+IF('Saisie des résultats'!T114=1,1,0)+IF('Saisie des résultats'!V114=1,1,0)+IF('Saisie des résultats'!W114=1,1,0)+IF('Saisie des résultats'!X114=1,1,0)+IF('Saisie des résultats'!Y114=1,1,0))/13)</f>
      </c>
      <c r="E115" s="41">
        <f>IF(ISBLANK('Liste d''élèves'!C112),"",(IF('Saisie des résultats'!Z114=1,1,0)+IF('Saisie des résultats'!AA114=1,1,0)+IF('Saisie des résultats'!AB114=1,1,0)+IF('Saisie des résultats'!AC114=1,1,0)+IF('Saisie des résultats'!AD114=1,1,0)+IF('Saisie des résultats'!AE114=1,1,0))/6)</f>
      </c>
      <c r="F115" s="45">
        <f>IF(ISBLANK('Liste d''élèves'!C112),"",(10*C115+13*D115+6*E115)/29)</f>
      </c>
    </row>
    <row r="116" spans="2:6" ht="12.75">
      <c r="B116" s="15">
        <f>IF(ISBLANK('Liste d''élèves'!C113),"",('Liste d''élèves'!C113))</f>
      </c>
      <c r="C116" s="40">
        <f>IF(ISBLANK('Liste d''élèves'!C113),"",(IF('Saisie des résultats'!C115=1,1,0)+IF('Saisie des résultats'!D115=1,1,0)+IF('Saisie des résultats'!F115=1,1,0)+IF('Saisie des résultats'!G115=1,1,0)+IF('Saisie des résultats'!J115=1,1,0)+IF('Saisie des résultats'!K115=1,1,0)+IF('Saisie des résultats'!M115=1,1,0)+IF('Saisie des résultats'!N115=1,1,0)+IF('Saisie des résultats'!O115=1,1,0)+IF('Saisie des résultats'!U115=1,1,0))/10)</f>
      </c>
      <c r="D116" s="41">
        <f>IF(ISBLANK('Liste d''élèves'!C113),"",(IF('Saisie des résultats'!E115=1,1,0)+IF('Saisie des résultats'!H115=1,1,0)+IF('Saisie des résultats'!I115=1,1,0)+IF('Saisie des résultats'!L115=1,1,0)+IF('Saisie des résultats'!P115=1,1,0)+IF('Saisie des résultats'!Q115=1,1,0)+IF('Saisie des résultats'!R115=1,1,0)+IF('Saisie des résultats'!S115=1,1,0)+IF('Saisie des résultats'!T115=1,1,0)+IF('Saisie des résultats'!V115=1,1,0)+IF('Saisie des résultats'!W115=1,1,0)+IF('Saisie des résultats'!X115=1,1,0)+IF('Saisie des résultats'!Y115=1,1,0))/13)</f>
      </c>
      <c r="E116" s="41">
        <f>IF(ISBLANK('Liste d''élèves'!C113),"",(IF('Saisie des résultats'!Z115=1,1,0)+IF('Saisie des résultats'!AA115=1,1,0)+IF('Saisie des résultats'!AB115=1,1,0)+IF('Saisie des résultats'!AC115=1,1,0)+IF('Saisie des résultats'!AD115=1,1,0)+IF('Saisie des résultats'!AE115=1,1,0))/6)</f>
      </c>
      <c r="F116" s="45">
        <f>IF(ISBLANK('Liste d''élèves'!C113),"",(10*C116+13*D116+6*E116)/29)</f>
      </c>
    </row>
    <row r="117" spans="2:6" ht="12.75">
      <c r="B117" s="15">
        <f>IF(ISBLANK('Liste d''élèves'!C114),"",('Liste d''élèves'!C114))</f>
      </c>
      <c r="C117" s="40">
        <f>IF(ISBLANK('Liste d''élèves'!C114),"",(IF('Saisie des résultats'!C116=1,1,0)+IF('Saisie des résultats'!D116=1,1,0)+IF('Saisie des résultats'!F116=1,1,0)+IF('Saisie des résultats'!G116=1,1,0)+IF('Saisie des résultats'!J116=1,1,0)+IF('Saisie des résultats'!K116=1,1,0)+IF('Saisie des résultats'!M116=1,1,0)+IF('Saisie des résultats'!N116=1,1,0)+IF('Saisie des résultats'!O116=1,1,0)+IF('Saisie des résultats'!U116=1,1,0))/10)</f>
      </c>
      <c r="D117" s="41">
        <f>IF(ISBLANK('Liste d''élèves'!C114),"",(IF('Saisie des résultats'!E116=1,1,0)+IF('Saisie des résultats'!H116=1,1,0)+IF('Saisie des résultats'!I116=1,1,0)+IF('Saisie des résultats'!L116=1,1,0)+IF('Saisie des résultats'!P116=1,1,0)+IF('Saisie des résultats'!Q116=1,1,0)+IF('Saisie des résultats'!R116=1,1,0)+IF('Saisie des résultats'!S116=1,1,0)+IF('Saisie des résultats'!T116=1,1,0)+IF('Saisie des résultats'!V116=1,1,0)+IF('Saisie des résultats'!W116=1,1,0)+IF('Saisie des résultats'!X116=1,1,0)+IF('Saisie des résultats'!Y116=1,1,0))/13)</f>
      </c>
      <c r="E117" s="41">
        <f>IF(ISBLANK('Liste d''élèves'!C114),"",(IF('Saisie des résultats'!Z116=1,1,0)+IF('Saisie des résultats'!AA116=1,1,0)+IF('Saisie des résultats'!AB116=1,1,0)+IF('Saisie des résultats'!AC116=1,1,0)+IF('Saisie des résultats'!AD116=1,1,0)+IF('Saisie des résultats'!AE116=1,1,0))/6)</f>
      </c>
      <c r="F117" s="45">
        <f>IF(ISBLANK('Liste d''élèves'!C114),"",(10*C117+13*D117+6*E117)/29)</f>
      </c>
    </row>
    <row r="118" spans="2:6" ht="12.75">
      <c r="B118" s="15">
        <f>IF(ISBLANK('Liste d''élèves'!C115),"",('Liste d''élèves'!C115))</f>
      </c>
      <c r="C118" s="40">
        <f>IF(ISBLANK('Liste d''élèves'!C115),"",(IF('Saisie des résultats'!C117=1,1,0)+IF('Saisie des résultats'!D117=1,1,0)+IF('Saisie des résultats'!F117=1,1,0)+IF('Saisie des résultats'!G117=1,1,0)+IF('Saisie des résultats'!J117=1,1,0)+IF('Saisie des résultats'!K117=1,1,0)+IF('Saisie des résultats'!M117=1,1,0)+IF('Saisie des résultats'!N117=1,1,0)+IF('Saisie des résultats'!O117=1,1,0)+IF('Saisie des résultats'!U117=1,1,0))/10)</f>
      </c>
      <c r="D118" s="41">
        <f>IF(ISBLANK('Liste d''élèves'!C115),"",(IF('Saisie des résultats'!E117=1,1,0)+IF('Saisie des résultats'!H117=1,1,0)+IF('Saisie des résultats'!I117=1,1,0)+IF('Saisie des résultats'!L117=1,1,0)+IF('Saisie des résultats'!P117=1,1,0)+IF('Saisie des résultats'!Q117=1,1,0)+IF('Saisie des résultats'!R117=1,1,0)+IF('Saisie des résultats'!S117=1,1,0)+IF('Saisie des résultats'!T117=1,1,0)+IF('Saisie des résultats'!V117=1,1,0)+IF('Saisie des résultats'!W117=1,1,0)+IF('Saisie des résultats'!X117=1,1,0)+IF('Saisie des résultats'!Y117=1,1,0))/13)</f>
      </c>
      <c r="E118" s="41">
        <f>IF(ISBLANK('Liste d''élèves'!C115),"",(IF('Saisie des résultats'!Z117=1,1,0)+IF('Saisie des résultats'!AA117=1,1,0)+IF('Saisie des résultats'!AB117=1,1,0)+IF('Saisie des résultats'!AC117=1,1,0)+IF('Saisie des résultats'!AD117=1,1,0)+IF('Saisie des résultats'!AE117=1,1,0))/6)</f>
      </c>
      <c r="F118" s="45">
        <f>IF(ISBLANK('Liste d''élèves'!C115),"",(10*C118+13*D118+6*E118)/29)</f>
      </c>
    </row>
    <row r="119" spans="2:6" ht="12.75">
      <c r="B119" s="15">
        <f>IF(ISBLANK('Liste d''élèves'!C116),"",('Liste d''élèves'!C116))</f>
      </c>
      <c r="C119" s="40">
        <f>IF(ISBLANK('Liste d''élèves'!C116),"",(IF('Saisie des résultats'!C118=1,1,0)+IF('Saisie des résultats'!D118=1,1,0)+IF('Saisie des résultats'!F118=1,1,0)+IF('Saisie des résultats'!G118=1,1,0)+IF('Saisie des résultats'!J118=1,1,0)+IF('Saisie des résultats'!K118=1,1,0)+IF('Saisie des résultats'!M118=1,1,0)+IF('Saisie des résultats'!N118=1,1,0)+IF('Saisie des résultats'!O118=1,1,0)+IF('Saisie des résultats'!U118=1,1,0))/10)</f>
      </c>
      <c r="D119" s="41">
        <f>IF(ISBLANK('Liste d''élèves'!C116),"",(IF('Saisie des résultats'!E118=1,1,0)+IF('Saisie des résultats'!H118=1,1,0)+IF('Saisie des résultats'!I118=1,1,0)+IF('Saisie des résultats'!L118=1,1,0)+IF('Saisie des résultats'!P118=1,1,0)+IF('Saisie des résultats'!Q118=1,1,0)+IF('Saisie des résultats'!R118=1,1,0)+IF('Saisie des résultats'!S118=1,1,0)+IF('Saisie des résultats'!T118=1,1,0)+IF('Saisie des résultats'!V118=1,1,0)+IF('Saisie des résultats'!W118=1,1,0)+IF('Saisie des résultats'!X118=1,1,0)+IF('Saisie des résultats'!Y118=1,1,0))/13)</f>
      </c>
      <c r="E119" s="41">
        <f>IF(ISBLANK('Liste d''élèves'!C116),"",(IF('Saisie des résultats'!Z118=1,1,0)+IF('Saisie des résultats'!AA118=1,1,0)+IF('Saisie des résultats'!AB118=1,1,0)+IF('Saisie des résultats'!AC118=1,1,0)+IF('Saisie des résultats'!AD118=1,1,0)+IF('Saisie des résultats'!AE118=1,1,0))/6)</f>
      </c>
      <c r="F119" s="45">
        <f>IF(ISBLANK('Liste d''élèves'!C116),"",(10*C119+13*D119+6*E119)/29)</f>
      </c>
    </row>
    <row r="120" spans="2:6" ht="12.75">
      <c r="B120" s="15">
        <f>IF(ISBLANK('Liste d''élèves'!C117),"",('Liste d''élèves'!C117))</f>
      </c>
      <c r="C120" s="40">
        <f>IF(ISBLANK('Liste d''élèves'!C117),"",(IF('Saisie des résultats'!C119=1,1,0)+IF('Saisie des résultats'!D119=1,1,0)+IF('Saisie des résultats'!F119=1,1,0)+IF('Saisie des résultats'!G119=1,1,0)+IF('Saisie des résultats'!J119=1,1,0)+IF('Saisie des résultats'!K119=1,1,0)+IF('Saisie des résultats'!M119=1,1,0)+IF('Saisie des résultats'!N119=1,1,0)+IF('Saisie des résultats'!O119=1,1,0)+IF('Saisie des résultats'!U119=1,1,0))/10)</f>
      </c>
      <c r="D120" s="41">
        <f>IF(ISBLANK('Liste d''élèves'!C117),"",(IF('Saisie des résultats'!E119=1,1,0)+IF('Saisie des résultats'!H119=1,1,0)+IF('Saisie des résultats'!I119=1,1,0)+IF('Saisie des résultats'!L119=1,1,0)+IF('Saisie des résultats'!P119=1,1,0)+IF('Saisie des résultats'!Q119=1,1,0)+IF('Saisie des résultats'!R119=1,1,0)+IF('Saisie des résultats'!S119=1,1,0)+IF('Saisie des résultats'!T119=1,1,0)+IF('Saisie des résultats'!V119=1,1,0)+IF('Saisie des résultats'!W119=1,1,0)+IF('Saisie des résultats'!X119=1,1,0)+IF('Saisie des résultats'!Y119=1,1,0))/13)</f>
      </c>
      <c r="E120" s="41">
        <f>IF(ISBLANK('Liste d''élèves'!C117),"",(IF('Saisie des résultats'!Z119=1,1,0)+IF('Saisie des résultats'!AA119=1,1,0)+IF('Saisie des résultats'!AB119=1,1,0)+IF('Saisie des résultats'!AC119=1,1,0)+IF('Saisie des résultats'!AD119=1,1,0)+IF('Saisie des résultats'!AE119=1,1,0))/6)</f>
      </c>
      <c r="F120" s="45">
        <f>IF(ISBLANK('Liste d''élèves'!C117),"",(10*C120+13*D120+6*E120)/29)</f>
      </c>
    </row>
    <row r="121" spans="2:6" ht="12.75">
      <c r="B121" s="15">
        <f>IF(ISBLANK('Liste d''élèves'!C118),"",('Liste d''élèves'!C118))</f>
      </c>
      <c r="C121" s="40">
        <f>IF(ISBLANK('Liste d''élèves'!C118),"",(IF('Saisie des résultats'!C120=1,1,0)+IF('Saisie des résultats'!D120=1,1,0)+IF('Saisie des résultats'!F120=1,1,0)+IF('Saisie des résultats'!G120=1,1,0)+IF('Saisie des résultats'!J120=1,1,0)+IF('Saisie des résultats'!K120=1,1,0)+IF('Saisie des résultats'!M120=1,1,0)+IF('Saisie des résultats'!N120=1,1,0)+IF('Saisie des résultats'!O120=1,1,0)+IF('Saisie des résultats'!U120=1,1,0))/10)</f>
      </c>
      <c r="D121" s="41">
        <f>IF(ISBLANK('Liste d''élèves'!C118),"",(IF('Saisie des résultats'!E120=1,1,0)+IF('Saisie des résultats'!H120=1,1,0)+IF('Saisie des résultats'!I120=1,1,0)+IF('Saisie des résultats'!L120=1,1,0)+IF('Saisie des résultats'!P120=1,1,0)+IF('Saisie des résultats'!Q120=1,1,0)+IF('Saisie des résultats'!R120=1,1,0)+IF('Saisie des résultats'!S120=1,1,0)+IF('Saisie des résultats'!T120=1,1,0)+IF('Saisie des résultats'!V120=1,1,0)+IF('Saisie des résultats'!W120=1,1,0)+IF('Saisie des résultats'!X120=1,1,0)+IF('Saisie des résultats'!Y120=1,1,0))/13)</f>
      </c>
      <c r="E121" s="41">
        <f>IF(ISBLANK('Liste d''élèves'!C118),"",(IF('Saisie des résultats'!Z120=1,1,0)+IF('Saisie des résultats'!AA120=1,1,0)+IF('Saisie des résultats'!AB120=1,1,0)+IF('Saisie des résultats'!AC120=1,1,0)+IF('Saisie des résultats'!AD120=1,1,0)+IF('Saisie des résultats'!AE120=1,1,0))/6)</f>
      </c>
      <c r="F121" s="45">
        <f>IF(ISBLANK('Liste d''élèves'!C118),"",(10*C121+13*D121+6*E121)/29)</f>
      </c>
    </row>
    <row r="122" spans="2:6" ht="12.75">
      <c r="B122" s="15">
        <f>IF(ISBLANK('Liste d''élèves'!C119),"",('Liste d''élèves'!C119))</f>
      </c>
      <c r="C122" s="40">
        <f>IF(ISBLANK('Liste d''élèves'!C119),"",(IF('Saisie des résultats'!C121=1,1,0)+IF('Saisie des résultats'!D121=1,1,0)+IF('Saisie des résultats'!F121=1,1,0)+IF('Saisie des résultats'!G121=1,1,0)+IF('Saisie des résultats'!J121=1,1,0)+IF('Saisie des résultats'!K121=1,1,0)+IF('Saisie des résultats'!M121=1,1,0)+IF('Saisie des résultats'!N121=1,1,0)+IF('Saisie des résultats'!O121=1,1,0)+IF('Saisie des résultats'!U121=1,1,0))/10)</f>
      </c>
      <c r="D122" s="41">
        <f>IF(ISBLANK('Liste d''élèves'!C119),"",(IF('Saisie des résultats'!E121=1,1,0)+IF('Saisie des résultats'!H121=1,1,0)+IF('Saisie des résultats'!I121=1,1,0)+IF('Saisie des résultats'!L121=1,1,0)+IF('Saisie des résultats'!P121=1,1,0)+IF('Saisie des résultats'!Q121=1,1,0)+IF('Saisie des résultats'!R121=1,1,0)+IF('Saisie des résultats'!S121=1,1,0)+IF('Saisie des résultats'!T121=1,1,0)+IF('Saisie des résultats'!V121=1,1,0)+IF('Saisie des résultats'!W121=1,1,0)+IF('Saisie des résultats'!X121=1,1,0)+IF('Saisie des résultats'!Y121=1,1,0))/13)</f>
      </c>
      <c r="E122" s="41">
        <f>IF(ISBLANK('Liste d''élèves'!C119),"",(IF('Saisie des résultats'!Z121=1,1,0)+IF('Saisie des résultats'!AA121=1,1,0)+IF('Saisie des résultats'!AB121=1,1,0)+IF('Saisie des résultats'!AC121=1,1,0)+IF('Saisie des résultats'!AD121=1,1,0)+IF('Saisie des résultats'!AE121=1,1,0))/6)</f>
      </c>
      <c r="F122" s="45">
        <f>IF(ISBLANK('Liste d''élèves'!C119),"",(10*C122+13*D122+6*E122)/29)</f>
      </c>
    </row>
    <row r="123" spans="2:6" ht="12.75">
      <c r="B123" s="15">
        <f>IF(ISBLANK('Liste d''élèves'!C120),"",('Liste d''élèves'!C120))</f>
      </c>
      <c r="C123" s="40">
        <f>IF(ISBLANK('Liste d''élèves'!C120),"",(IF('Saisie des résultats'!C122=1,1,0)+IF('Saisie des résultats'!D122=1,1,0)+IF('Saisie des résultats'!F122=1,1,0)+IF('Saisie des résultats'!G122=1,1,0)+IF('Saisie des résultats'!J122=1,1,0)+IF('Saisie des résultats'!K122=1,1,0)+IF('Saisie des résultats'!M122=1,1,0)+IF('Saisie des résultats'!N122=1,1,0)+IF('Saisie des résultats'!O122=1,1,0)+IF('Saisie des résultats'!U122=1,1,0))/10)</f>
      </c>
      <c r="D123" s="41">
        <f>IF(ISBLANK('Liste d''élèves'!C120),"",(IF('Saisie des résultats'!E122=1,1,0)+IF('Saisie des résultats'!H122=1,1,0)+IF('Saisie des résultats'!I122=1,1,0)+IF('Saisie des résultats'!L122=1,1,0)+IF('Saisie des résultats'!P122=1,1,0)+IF('Saisie des résultats'!Q122=1,1,0)+IF('Saisie des résultats'!R122=1,1,0)+IF('Saisie des résultats'!S122=1,1,0)+IF('Saisie des résultats'!T122=1,1,0)+IF('Saisie des résultats'!V122=1,1,0)+IF('Saisie des résultats'!W122=1,1,0)+IF('Saisie des résultats'!X122=1,1,0)+IF('Saisie des résultats'!Y122=1,1,0))/13)</f>
      </c>
      <c r="E123" s="41">
        <f>IF(ISBLANK('Liste d''élèves'!C120),"",(IF('Saisie des résultats'!Z122=1,1,0)+IF('Saisie des résultats'!AA122=1,1,0)+IF('Saisie des résultats'!AB122=1,1,0)+IF('Saisie des résultats'!AC122=1,1,0)+IF('Saisie des résultats'!AD122=1,1,0)+IF('Saisie des résultats'!AE122=1,1,0))/6)</f>
      </c>
      <c r="F123" s="45">
        <f>IF(ISBLANK('Liste d''élèves'!C120),"",(10*C123+13*D123+6*E123)/29)</f>
      </c>
    </row>
    <row r="124" spans="2:6" ht="12.75">
      <c r="B124" s="15">
        <f>IF(ISBLANK('Liste d''élèves'!C121),"",('Liste d''élèves'!C121))</f>
      </c>
      <c r="C124" s="40">
        <f>IF(ISBLANK('Liste d''élèves'!C121),"",(IF('Saisie des résultats'!C123=1,1,0)+IF('Saisie des résultats'!D123=1,1,0)+IF('Saisie des résultats'!F123=1,1,0)+IF('Saisie des résultats'!G123=1,1,0)+IF('Saisie des résultats'!J123=1,1,0)+IF('Saisie des résultats'!K123=1,1,0)+IF('Saisie des résultats'!M123=1,1,0)+IF('Saisie des résultats'!N123=1,1,0)+IF('Saisie des résultats'!O123=1,1,0)+IF('Saisie des résultats'!U123=1,1,0))/10)</f>
      </c>
      <c r="D124" s="41">
        <f>IF(ISBLANK('Liste d''élèves'!C121),"",(IF('Saisie des résultats'!E123=1,1,0)+IF('Saisie des résultats'!H123=1,1,0)+IF('Saisie des résultats'!I123=1,1,0)+IF('Saisie des résultats'!L123=1,1,0)+IF('Saisie des résultats'!P123=1,1,0)+IF('Saisie des résultats'!Q123=1,1,0)+IF('Saisie des résultats'!R123=1,1,0)+IF('Saisie des résultats'!S123=1,1,0)+IF('Saisie des résultats'!T123=1,1,0)+IF('Saisie des résultats'!V123=1,1,0)+IF('Saisie des résultats'!W123=1,1,0)+IF('Saisie des résultats'!X123=1,1,0)+IF('Saisie des résultats'!Y123=1,1,0))/13)</f>
      </c>
      <c r="E124" s="41">
        <f>IF(ISBLANK('Liste d''élèves'!C121),"",(IF('Saisie des résultats'!Z123=1,1,0)+IF('Saisie des résultats'!AA123=1,1,0)+IF('Saisie des résultats'!AB123=1,1,0)+IF('Saisie des résultats'!AC123=1,1,0)+IF('Saisie des résultats'!AD123=1,1,0)+IF('Saisie des résultats'!AE123=1,1,0))/6)</f>
      </c>
      <c r="F124" s="45">
        <f>IF(ISBLANK('Liste d''élèves'!C121),"",(10*C124+13*D124+6*E124)/29)</f>
      </c>
    </row>
    <row r="125" spans="2:6" ht="12.75">
      <c r="B125" s="15">
        <f>IF(ISBLANK('Liste d''élèves'!C122),"",('Liste d''élèves'!C122))</f>
      </c>
      <c r="C125" s="40">
        <f>IF(ISBLANK('Liste d''élèves'!C122),"",(IF('Saisie des résultats'!C124=1,1,0)+IF('Saisie des résultats'!D124=1,1,0)+IF('Saisie des résultats'!F124=1,1,0)+IF('Saisie des résultats'!G124=1,1,0)+IF('Saisie des résultats'!J124=1,1,0)+IF('Saisie des résultats'!K124=1,1,0)+IF('Saisie des résultats'!M124=1,1,0)+IF('Saisie des résultats'!N124=1,1,0)+IF('Saisie des résultats'!O124=1,1,0)+IF('Saisie des résultats'!U124=1,1,0))/10)</f>
      </c>
      <c r="D125" s="41">
        <f>IF(ISBLANK('Liste d''élèves'!C122),"",(IF('Saisie des résultats'!E124=1,1,0)+IF('Saisie des résultats'!H124=1,1,0)+IF('Saisie des résultats'!I124=1,1,0)+IF('Saisie des résultats'!L124=1,1,0)+IF('Saisie des résultats'!P124=1,1,0)+IF('Saisie des résultats'!Q124=1,1,0)+IF('Saisie des résultats'!R124=1,1,0)+IF('Saisie des résultats'!S124=1,1,0)+IF('Saisie des résultats'!T124=1,1,0)+IF('Saisie des résultats'!V124=1,1,0)+IF('Saisie des résultats'!W124=1,1,0)+IF('Saisie des résultats'!X124=1,1,0)+IF('Saisie des résultats'!Y124=1,1,0))/13)</f>
      </c>
      <c r="E125" s="41">
        <f>IF(ISBLANK('Liste d''élèves'!C122),"",(IF('Saisie des résultats'!Z124=1,1,0)+IF('Saisie des résultats'!AA124=1,1,0)+IF('Saisie des résultats'!AB124=1,1,0)+IF('Saisie des résultats'!AC124=1,1,0)+IF('Saisie des résultats'!AD124=1,1,0)+IF('Saisie des résultats'!AE124=1,1,0))/6)</f>
      </c>
      <c r="F125" s="45">
        <f>IF(ISBLANK('Liste d''élèves'!C122),"",(10*C125+13*D125+6*E125)/29)</f>
      </c>
    </row>
    <row r="126" spans="2:6" ht="12.75">
      <c r="B126" s="15">
        <f>IF(ISBLANK('Liste d''élèves'!C123),"",('Liste d''élèves'!C123))</f>
      </c>
      <c r="C126" s="40">
        <f>IF(ISBLANK('Liste d''élèves'!C123),"",(IF('Saisie des résultats'!C125=1,1,0)+IF('Saisie des résultats'!D125=1,1,0)+IF('Saisie des résultats'!F125=1,1,0)+IF('Saisie des résultats'!G125=1,1,0)+IF('Saisie des résultats'!J125=1,1,0)+IF('Saisie des résultats'!K125=1,1,0)+IF('Saisie des résultats'!M125=1,1,0)+IF('Saisie des résultats'!N125=1,1,0)+IF('Saisie des résultats'!O125=1,1,0)+IF('Saisie des résultats'!U125=1,1,0))/10)</f>
      </c>
      <c r="D126" s="41">
        <f>IF(ISBLANK('Liste d''élèves'!C123),"",(IF('Saisie des résultats'!E125=1,1,0)+IF('Saisie des résultats'!H125=1,1,0)+IF('Saisie des résultats'!I125=1,1,0)+IF('Saisie des résultats'!L125=1,1,0)+IF('Saisie des résultats'!P125=1,1,0)+IF('Saisie des résultats'!Q125=1,1,0)+IF('Saisie des résultats'!R125=1,1,0)+IF('Saisie des résultats'!S125=1,1,0)+IF('Saisie des résultats'!T125=1,1,0)+IF('Saisie des résultats'!V125=1,1,0)+IF('Saisie des résultats'!W125=1,1,0)+IF('Saisie des résultats'!X125=1,1,0)+IF('Saisie des résultats'!Y125=1,1,0))/13)</f>
      </c>
      <c r="E126" s="41">
        <f>IF(ISBLANK('Liste d''élèves'!C123),"",(IF('Saisie des résultats'!Z125=1,1,0)+IF('Saisie des résultats'!AA125=1,1,0)+IF('Saisie des résultats'!AB125=1,1,0)+IF('Saisie des résultats'!AC125=1,1,0)+IF('Saisie des résultats'!AD125=1,1,0)+IF('Saisie des résultats'!AE125=1,1,0))/6)</f>
      </c>
      <c r="F126" s="45">
        <f>IF(ISBLANK('Liste d''élèves'!C123),"",(10*C126+13*D126+6*E126)/29)</f>
      </c>
    </row>
    <row r="127" spans="2:6" ht="12.75">
      <c r="B127" s="15">
        <f>IF(ISBLANK('Liste d''élèves'!C124),"",('Liste d''élèves'!C124))</f>
      </c>
      <c r="C127" s="40">
        <f>IF(ISBLANK('Liste d''élèves'!C124),"",(IF('Saisie des résultats'!C126=1,1,0)+IF('Saisie des résultats'!D126=1,1,0)+IF('Saisie des résultats'!F126=1,1,0)+IF('Saisie des résultats'!G126=1,1,0)+IF('Saisie des résultats'!J126=1,1,0)+IF('Saisie des résultats'!K126=1,1,0)+IF('Saisie des résultats'!M126=1,1,0)+IF('Saisie des résultats'!N126=1,1,0)+IF('Saisie des résultats'!O126=1,1,0)+IF('Saisie des résultats'!U126=1,1,0))/10)</f>
      </c>
      <c r="D127" s="41">
        <f>IF(ISBLANK('Liste d''élèves'!C124),"",(IF('Saisie des résultats'!E126=1,1,0)+IF('Saisie des résultats'!H126=1,1,0)+IF('Saisie des résultats'!I126=1,1,0)+IF('Saisie des résultats'!L126=1,1,0)+IF('Saisie des résultats'!P126=1,1,0)+IF('Saisie des résultats'!Q126=1,1,0)+IF('Saisie des résultats'!R126=1,1,0)+IF('Saisie des résultats'!S126=1,1,0)+IF('Saisie des résultats'!T126=1,1,0)+IF('Saisie des résultats'!V126=1,1,0)+IF('Saisie des résultats'!W126=1,1,0)+IF('Saisie des résultats'!X126=1,1,0)+IF('Saisie des résultats'!Y126=1,1,0))/13)</f>
      </c>
      <c r="E127" s="41">
        <f>IF(ISBLANK('Liste d''élèves'!C124),"",(IF('Saisie des résultats'!Z126=1,1,0)+IF('Saisie des résultats'!AA126=1,1,0)+IF('Saisie des résultats'!AB126=1,1,0)+IF('Saisie des résultats'!AC126=1,1,0)+IF('Saisie des résultats'!AD126=1,1,0)+IF('Saisie des résultats'!AE126=1,1,0))/6)</f>
      </c>
      <c r="F127" s="45">
        <f>IF(ISBLANK('Liste d''élèves'!C124),"",(10*C127+13*D127+6*E127)/29)</f>
      </c>
    </row>
    <row r="128" spans="2:6" ht="12.75">
      <c r="B128" s="15">
        <f>IF(ISBLANK('Liste d''élèves'!C125),"",('Liste d''élèves'!C125))</f>
      </c>
      <c r="C128" s="40">
        <f>IF(ISBLANK('Liste d''élèves'!C125),"",(IF('Saisie des résultats'!C127=1,1,0)+IF('Saisie des résultats'!D127=1,1,0)+IF('Saisie des résultats'!F127=1,1,0)+IF('Saisie des résultats'!G127=1,1,0)+IF('Saisie des résultats'!J127=1,1,0)+IF('Saisie des résultats'!K127=1,1,0)+IF('Saisie des résultats'!M127=1,1,0)+IF('Saisie des résultats'!N127=1,1,0)+IF('Saisie des résultats'!O127=1,1,0)+IF('Saisie des résultats'!U127=1,1,0))/10)</f>
      </c>
      <c r="D128" s="41">
        <f>IF(ISBLANK('Liste d''élèves'!C125),"",(IF('Saisie des résultats'!E127=1,1,0)+IF('Saisie des résultats'!H127=1,1,0)+IF('Saisie des résultats'!I127=1,1,0)+IF('Saisie des résultats'!L127=1,1,0)+IF('Saisie des résultats'!P127=1,1,0)+IF('Saisie des résultats'!Q127=1,1,0)+IF('Saisie des résultats'!R127=1,1,0)+IF('Saisie des résultats'!S127=1,1,0)+IF('Saisie des résultats'!T127=1,1,0)+IF('Saisie des résultats'!V127=1,1,0)+IF('Saisie des résultats'!W127=1,1,0)+IF('Saisie des résultats'!X127=1,1,0)+IF('Saisie des résultats'!Y127=1,1,0))/13)</f>
      </c>
      <c r="E128" s="41">
        <f>IF(ISBLANK('Liste d''élèves'!C125),"",(IF('Saisie des résultats'!Z127=1,1,0)+IF('Saisie des résultats'!AA127=1,1,0)+IF('Saisie des résultats'!AB127=1,1,0)+IF('Saisie des résultats'!AC127=1,1,0)+IF('Saisie des résultats'!AD127=1,1,0)+IF('Saisie des résultats'!AE127=1,1,0))/6)</f>
      </c>
      <c r="F128" s="45">
        <f>IF(ISBLANK('Liste d''élèves'!C125),"",(10*C128+13*D128+6*E128)/29)</f>
      </c>
    </row>
    <row r="129" spans="2:6" ht="12.75">
      <c r="B129" s="15">
        <f>IF(ISBLANK('Liste d''élèves'!C126),"",('Liste d''élèves'!C126))</f>
      </c>
      <c r="C129" s="40">
        <f>IF(ISBLANK('Liste d''élèves'!C126),"",(IF('Saisie des résultats'!C128=1,1,0)+IF('Saisie des résultats'!D128=1,1,0)+IF('Saisie des résultats'!F128=1,1,0)+IF('Saisie des résultats'!G128=1,1,0)+IF('Saisie des résultats'!J128=1,1,0)+IF('Saisie des résultats'!K128=1,1,0)+IF('Saisie des résultats'!M128=1,1,0)+IF('Saisie des résultats'!N128=1,1,0)+IF('Saisie des résultats'!O128=1,1,0)+IF('Saisie des résultats'!U128=1,1,0))/10)</f>
      </c>
      <c r="D129" s="41">
        <f>IF(ISBLANK('Liste d''élèves'!C126),"",(IF('Saisie des résultats'!E128=1,1,0)+IF('Saisie des résultats'!H128=1,1,0)+IF('Saisie des résultats'!I128=1,1,0)+IF('Saisie des résultats'!L128=1,1,0)+IF('Saisie des résultats'!P128=1,1,0)+IF('Saisie des résultats'!Q128=1,1,0)+IF('Saisie des résultats'!R128=1,1,0)+IF('Saisie des résultats'!S128=1,1,0)+IF('Saisie des résultats'!T128=1,1,0)+IF('Saisie des résultats'!V128=1,1,0)+IF('Saisie des résultats'!W128=1,1,0)+IF('Saisie des résultats'!X128=1,1,0)+IF('Saisie des résultats'!Y128=1,1,0))/13)</f>
      </c>
      <c r="E129" s="41">
        <f>IF(ISBLANK('Liste d''élèves'!C126),"",(IF('Saisie des résultats'!Z128=1,1,0)+IF('Saisie des résultats'!AA128=1,1,0)+IF('Saisie des résultats'!AB128=1,1,0)+IF('Saisie des résultats'!AC128=1,1,0)+IF('Saisie des résultats'!AD128=1,1,0)+IF('Saisie des résultats'!AE128=1,1,0))/6)</f>
      </c>
      <c r="F129" s="45">
        <f>IF(ISBLANK('Liste d''élèves'!C126),"",(10*C129+13*D129+6*E129)/29)</f>
      </c>
    </row>
    <row r="130" spans="2:6" ht="12.75">
      <c r="B130" s="15">
        <f>IF(ISBLANK('Liste d''élèves'!C127),"",('Liste d''élèves'!C127))</f>
      </c>
      <c r="C130" s="40">
        <f>IF(ISBLANK('Liste d''élèves'!C127),"",(IF('Saisie des résultats'!C129=1,1,0)+IF('Saisie des résultats'!D129=1,1,0)+IF('Saisie des résultats'!F129=1,1,0)+IF('Saisie des résultats'!G129=1,1,0)+IF('Saisie des résultats'!J129=1,1,0)+IF('Saisie des résultats'!K129=1,1,0)+IF('Saisie des résultats'!M129=1,1,0)+IF('Saisie des résultats'!N129=1,1,0)+IF('Saisie des résultats'!O129=1,1,0)+IF('Saisie des résultats'!U129=1,1,0))/10)</f>
      </c>
      <c r="D130" s="41">
        <f>IF(ISBLANK('Liste d''élèves'!C127),"",(IF('Saisie des résultats'!E129=1,1,0)+IF('Saisie des résultats'!H129=1,1,0)+IF('Saisie des résultats'!I129=1,1,0)+IF('Saisie des résultats'!L129=1,1,0)+IF('Saisie des résultats'!P129=1,1,0)+IF('Saisie des résultats'!Q129=1,1,0)+IF('Saisie des résultats'!R129=1,1,0)+IF('Saisie des résultats'!S129=1,1,0)+IF('Saisie des résultats'!T129=1,1,0)+IF('Saisie des résultats'!V129=1,1,0)+IF('Saisie des résultats'!W129=1,1,0)+IF('Saisie des résultats'!X129=1,1,0)+IF('Saisie des résultats'!Y129=1,1,0))/13)</f>
      </c>
      <c r="E130" s="41">
        <f>IF(ISBLANK('Liste d''élèves'!C127),"",(IF('Saisie des résultats'!Z129=1,1,0)+IF('Saisie des résultats'!AA129=1,1,0)+IF('Saisie des résultats'!AB129=1,1,0)+IF('Saisie des résultats'!AC129=1,1,0)+IF('Saisie des résultats'!AD129=1,1,0)+IF('Saisie des résultats'!AE129=1,1,0))/6)</f>
      </c>
      <c r="F130" s="45">
        <f>IF(ISBLANK('Liste d''élèves'!C127),"",(10*C130+13*D130+6*E130)/29)</f>
      </c>
    </row>
    <row r="131" spans="2:6" ht="12.75">
      <c r="B131" s="15">
        <f>IF(ISBLANK('Liste d''élèves'!C128),"",('Liste d''élèves'!C128))</f>
      </c>
      <c r="C131" s="40">
        <f>IF(ISBLANK('Liste d''élèves'!C128),"",(IF('Saisie des résultats'!C130=1,1,0)+IF('Saisie des résultats'!D130=1,1,0)+IF('Saisie des résultats'!F130=1,1,0)+IF('Saisie des résultats'!G130=1,1,0)+IF('Saisie des résultats'!J130=1,1,0)+IF('Saisie des résultats'!K130=1,1,0)+IF('Saisie des résultats'!M130=1,1,0)+IF('Saisie des résultats'!N130=1,1,0)+IF('Saisie des résultats'!O130=1,1,0)+IF('Saisie des résultats'!U130=1,1,0))/10)</f>
      </c>
      <c r="D131" s="41">
        <f>IF(ISBLANK('Liste d''élèves'!C128),"",(IF('Saisie des résultats'!E130=1,1,0)+IF('Saisie des résultats'!H130=1,1,0)+IF('Saisie des résultats'!I130=1,1,0)+IF('Saisie des résultats'!L130=1,1,0)+IF('Saisie des résultats'!P130=1,1,0)+IF('Saisie des résultats'!Q130=1,1,0)+IF('Saisie des résultats'!R130=1,1,0)+IF('Saisie des résultats'!S130=1,1,0)+IF('Saisie des résultats'!T130=1,1,0)+IF('Saisie des résultats'!V130=1,1,0)+IF('Saisie des résultats'!W130=1,1,0)+IF('Saisie des résultats'!X130=1,1,0)+IF('Saisie des résultats'!Y130=1,1,0))/13)</f>
      </c>
      <c r="E131" s="41">
        <f>IF(ISBLANK('Liste d''élèves'!C128),"",(IF('Saisie des résultats'!Z130=1,1,0)+IF('Saisie des résultats'!AA130=1,1,0)+IF('Saisie des résultats'!AB130=1,1,0)+IF('Saisie des résultats'!AC130=1,1,0)+IF('Saisie des résultats'!AD130=1,1,0)+IF('Saisie des résultats'!AE130=1,1,0))/6)</f>
      </c>
      <c r="F131" s="45">
        <f>IF(ISBLANK('Liste d''élèves'!C128),"",(10*C131+13*D131+6*E131)/29)</f>
      </c>
    </row>
    <row r="132" spans="2:6" ht="12.75">
      <c r="B132" s="15">
        <f>IF(ISBLANK('Liste d''élèves'!C129),"",('Liste d''élèves'!C129))</f>
      </c>
      <c r="C132" s="40">
        <f>IF(ISBLANK('Liste d''élèves'!C129),"",(IF('Saisie des résultats'!C131=1,1,0)+IF('Saisie des résultats'!D131=1,1,0)+IF('Saisie des résultats'!F131=1,1,0)+IF('Saisie des résultats'!G131=1,1,0)+IF('Saisie des résultats'!J131=1,1,0)+IF('Saisie des résultats'!K131=1,1,0)+IF('Saisie des résultats'!M131=1,1,0)+IF('Saisie des résultats'!N131=1,1,0)+IF('Saisie des résultats'!O131=1,1,0)+IF('Saisie des résultats'!U131=1,1,0))/10)</f>
      </c>
      <c r="D132" s="41">
        <f>IF(ISBLANK('Liste d''élèves'!C129),"",(IF('Saisie des résultats'!E131=1,1,0)+IF('Saisie des résultats'!H131=1,1,0)+IF('Saisie des résultats'!I131=1,1,0)+IF('Saisie des résultats'!L131=1,1,0)+IF('Saisie des résultats'!P131=1,1,0)+IF('Saisie des résultats'!Q131=1,1,0)+IF('Saisie des résultats'!R131=1,1,0)+IF('Saisie des résultats'!S131=1,1,0)+IF('Saisie des résultats'!T131=1,1,0)+IF('Saisie des résultats'!V131=1,1,0)+IF('Saisie des résultats'!W131=1,1,0)+IF('Saisie des résultats'!X131=1,1,0)+IF('Saisie des résultats'!Y131=1,1,0))/13)</f>
      </c>
      <c r="E132" s="41">
        <f>IF(ISBLANK('Liste d''élèves'!C129),"",(IF('Saisie des résultats'!Z131=1,1,0)+IF('Saisie des résultats'!AA131=1,1,0)+IF('Saisie des résultats'!AB131=1,1,0)+IF('Saisie des résultats'!AC131=1,1,0)+IF('Saisie des résultats'!AD131=1,1,0)+IF('Saisie des résultats'!AE131=1,1,0))/6)</f>
      </c>
      <c r="F132" s="45">
        <f>IF(ISBLANK('Liste d''élèves'!C129),"",(10*C132+13*D132+6*E132)/29)</f>
      </c>
    </row>
    <row r="133" spans="2:6" ht="12.75">
      <c r="B133" s="15">
        <f>IF(ISBLANK('Liste d''élèves'!C130),"",('Liste d''élèves'!C130))</f>
      </c>
      <c r="C133" s="40">
        <f>IF(ISBLANK('Liste d''élèves'!C130),"",(IF('Saisie des résultats'!C132=1,1,0)+IF('Saisie des résultats'!D132=1,1,0)+IF('Saisie des résultats'!F132=1,1,0)+IF('Saisie des résultats'!G132=1,1,0)+IF('Saisie des résultats'!J132=1,1,0)+IF('Saisie des résultats'!K132=1,1,0)+IF('Saisie des résultats'!M132=1,1,0)+IF('Saisie des résultats'!N132=1,1,0)+IF('Saisie des résultats'!O132=1,1,0)+IF('Saisie des résultats'!U132=1,1,0))/10)</f>
      </c>
      <c r="D133" s="41">
        <f>IF(ISBLANK('Liste d''élèves'!C130),"",(IF('Saisie des résultats'!E132=1,1,0)+IF('Saisie des résultats'!H132=1,1,0)+IF('Saisie des résultats'!I132=1,1,0)+IF('Saisie des résultats'!L132=1,1,0)+IF('Saisie des résultats'!P132=1,1,0)+IF('Saisie des résultats'!Q132=1,1,0)+IF('Saisie des résultats'!R132=1,1,0)+IF('Saisie des résultats'!S132=1,1,0)+IF('Saisie des résultats'!T132=1,1,0)+IF('Saisie des résultats'!V132=1,1,0)+IF('Saisie des résultats'!W132=1,1,0)+IF('Saisie des résultats'!X132=1,1,0)+IF('Saisie des résultats'!Y132=1,1,0))/13)</f>
      </c>
      <c r="E133" s="41">
        <f>IF(ISBLANK('Liste d''élèves'!C130),"",(IF('Saisie des résultats'!Z132=1,1,0)+IF('Saisie des résultats'!AA132=1,1,0)+IF('Saisie des résultats'!AB132=1,1,0)+IF('Saisie des résultats'!AC132=1,1,0)+IF('Saisie des résultats'!AD132=1,1,0)+IF('Saisie des résultats'!AE132=1,1,0))/6)</f>
      </c>
      <c r="F133" s="45">
        <f>IF(ISBLANK('Liste d''élèves'!C130),"",(10*C133+13*D133+6*E133)/29)</f>
      </c>
    </row>
    <row r="134" spans="2:6" ht="12.75">
      <c r="B134" s="15">
        <f>IF(ISBLANK('Liste d''élèves'!C131),"",('Liste d''élèves'!C131))</f>
      </c>
      <c r="C134" s="40">
        <f>IF(ISBLANK('Liste d''élèves'!C131),"",(IF('Saisie des résultats'!C133=1,1,0)+IF('Saisie des résultats'!D133=1,1,0)+IF('Saisie des résultats'!F133=1,1,0)+IF('Saisie des résultats'!G133=1,1,0)+IF('Saisie des résultats'!J133=1,1,0)+IF('Saisie des résultats'!K133=1,1,0)+IF('Saisie des résultats'!M133=1,1,0)+IF('Saisie des résultats'!N133=1,1,0)+IF('Saisie des résultats'!O133=1,1,0)+IF('Saisie des résultats'!U133=1,1,0))/10)</f>
      </c>
      <c r="D134" s="41">
        <f>IF(ISBLANK('Liste d''élèves'!C131),"",(IF('Saisie des résultats'!E133=1,1,0)+IF('Saisie des résultats'!H133=1,1,0)+IF('Saisie des résultats'!I133=1,1,0)+IF('Saisie des résultats'!L133=1,1,0)+IF('Saisie des résultats'!P133=1,1,0)+IF('Saisie des résultats'!Q133=1,1,0)+IF('Saisie des résultats'!R133=1,1,0)+IF('Saisie des résultats'!S133=1,1,0)+IF('Saisie des résultats'!T133=1,1,0)+IF('Saisie des résultats'!V133=1,1,0)+IF('Saisie des résultats'!W133=1,1,0)+IF('Saisie des résultats'!X133=1,1,0)+IF('Saisie des résultats'!Y133=1,1,0))/13)</f>
      </c>
      <c r="E134" s="41">
        <f>IF(ISBLANK('Liste d''élèves'!C131),"",(IF('Saisie des résultats'!Z133=1,1,0)+IF('Saisie des résultats'!AA133=1,1,0)+IF('Saisie des résultats'!AB133=1,1,0)+IF('Saisie des résultats'!AC133=1,1,0)+IF('Saisie des résultats'!AD133=1,1,0)+IF('Saisie des résultats'!AE133=1,1,0))/6)</f>
      </c>
      <c r="F134" s="45">
        <f>IF(ISBLANK('Liste d''élèves'!C131),"",(10*C134+13*D134+6*E134)/29)</f>
      </c>
    </row>
    <row r="135" spans="2:6" ht="12.75">
      <c r="B135" s="15">
        <f>IF(ISBLANK('Liste d''élèves'!C132),"",('Liste d''élèves'!C132))</f>
      </c>
      <c r="C135" s="40">
        <f>IF(ISBLANK('Liste d''élèves'!C132),"",(IF('Saisie des résultats'!C134=1,1,0)+IF('Saisie des résultats'!D134=1,1,0)+IF('Saisie des résultats'!F134=1,1,0)+IF('Saisie des résultats'!G134=1,1,0)+IF('Saisie des résultats'!J134=1,1,0)+IF('Saisie des résultats'!K134=1,1,0)+IF('Saisie des résultats'!M134=1,1,0)+IF('Saisie des résultats'!N134=1,1,0)+IF('Saisie des résultats'!O134=1,1,0)+IF('Saisie des résultats'!U134=1,1,0))/10)</f>
      </c>
      <c r="D135" s="41">
        <f>IF(ISBLANK('Liste d''élèves'!C132),"",(IF('Saisie des résultats'!E134=1,1,0)+IF('Saisie des résultats'!H134=1,1,0)+IF('Saisie des résultats'!I134=1,1,0)+IF('Saisie des résultats'!L134=1,1,0)+IF('Saisie des résultats'!P134=1,1,0)+IF('Saisie des résultats'!Q134=1,1,0)+IF('Saisie des résultats'!R134=1,1,0)+IF('Saisie des résultats'!S134=1,1,0)+IF('Saisie des résultats'!T134=1,1,0)+IF('Saisie des résultats'!V134=1,1,0)+IF('Saisie des résultats'!W134=1,1,0)+IF('Saisie des résultats'!X134=1,1,0)+IF('Saisie des résultats'!Y134=1,1,0))/13)</f>
      </c>
      <c r="E135" s="41">
        <f>IF(ISBLANK('Liste d''élèves'!C132),"",(IF('Saisie des résultats'!Z134=1,1,0)+IF('Saisie des résultats'!AA134=1,1,0)+IF('Saisie des résultats'!AB134=1,1,0)+IF('Saisie des résultats'!AC134=1,1,0)+IF('Saisie des résultats'!AD134=1,1,0)+IF('Saisie des résultats'!AE134=1,1,0))/6)</f>
      </c>
      <c r="F135" s="45">
        <f>IF(ISBLANK('Liste d''élèves'!C132),"",(10*C135+13*D135+6*E135)/29)</f>
      </c>
    </row>
    <row r="136" spans="2:6" ht="12.75">
      <c r="B136" s="15">
        <f>IF(ISBLANK('Liste d''élèves'!C133),"",('Liste d''élèves'!C133))</f>
      </c>
      <c r="C136" s="40">
        <f>IF(ISBLANK('Liste d''élèves'!C133),"",(IF('Saisie des résultats'!C135=1,1,0)+IF('Saisie des résultats'!D135=1,1,0)+IF('Saisie des résultats'!F135=1,1,0)+IF('Saisie des résultats'!G135=1,1,0)+IF('Saisie des résultats'!J135=1,1,0)+IF('Saisie des résultats'!K135=1,1,0)+IF('Saisie des résultats'!M135=1,1,0)+IF('Saisie des résultats'!N135=1,1,0)+IF('Saisie des résultats'!O135=1,1,0)+IF('Saisie des résultats'!U135=1,1,0))/10)</f>
      </c>
      <c r="D136" s="41">
        <f>IF(ISBLANK('Liste d''élèves'!C133),"",(IF('Saisie des résultats'!E135=1,1,0)+IF('Saisie des résultats'!H135=1,1,0)+IF('Saisie des résultats'!I135=1,1,0)+IF('Saisie des résultats'!L135=1,1,0)+IF('Saisie des résultats'!P135=1,1,0)+IF('Saisie des résultats'!Q135=1,1,0)+IF('Saisie des résultats'!R135=1,1,0)+IF('Saisie des résultats'!S135=1,1,0)+IF('Saisie des résultats'!T135=1,1,0)+IF('Saisie des résultats'!V135=1,1,0)+IF('Saisie des résultats'!W135=1,1,0)+IF('Saisie des résultats'!X135=1,1,0)+IF('Saisie des résultats'!Y135=1,1,0))/13)</f>
      </c>
      <c r="E136" s="41">
        <f>IF(ISBLANK('Liste d''élèves'!C133),"",(IF('Saisie des résultats'!Z135=1,1,0)+IF('Saisie des résultats'!AA135=1,1,0)+IF('Saisie des résultats'!AB135=1,1,0)+IF('Saisie des résultats'!AC135=1,1,0)+IF('Saisie des résultats'!AD135=1,1,0)+IF('Saisie des résultats'!AE135=1,1,0))/6)</f>
      </c>
      <c r="F136" s="45">
        <f>IF(ISBLANK('Liste d''élèves'!C133),"",(10*C136+13*D136+6*E136)/29)</f>
      </c>
    </row>
    <row r="137" spans="2:6" ht="12.75">
      <c r="B137" s="15">
        <f>IF(ISBLANK('Liste d''élèves'!C134),"",('Liste d''élèves'!C134))</f>
      </c>
      <c r="C137" s="40">
        <f>IF(ISBLANK('Liste d''élèves'!C134),"",(IF('Saisie des résultats'!C136=1,1,0)+IF('Saisie des résultats'!D136=1,1,0)+IF('Saisie des résultats'!F136=1,1,0)+IF('Saisie des résultats'!G136=1,1,0)+IF('Saisie des résultats'!J136=1,1,0)+IF('Saisie des résultats'!K136=1,1,0)+IF('Saisie des résultats'!M136=1,1,0)+IF('Saisie des résultats'!N136=1,1,0)+IF('Saisie des résultats'!O136=1,1,0)+IF('Saisie des résultats'!U136=1,1,0))/10)</f>
      </c>
      <c r="D137" s="41">
        <f>IF(ISBLANK('Liste d''élèves'!C134),"",(IF('Saisie des résultats'!E136=1,1,0)+IF('Saisie des résultats'!H136=1,1,0)+IF('Saisie des résultats'!I136=1,1,0)+IF('Saisie des résultats'!L136=1,1,0)+IF('Saisie des résultats'!P136=1,1,0)+IF('Saisie des résultats'!Q136=1,1,0)+IF('Saisie des résultats'!R136=1,1,0)+IF('Saisie des résultats'!S136=1,1,0)+IF('Saisie des résultats'!T136=1,1,0)+IF('Saisie des résultats'!V136=1,1,0)+IF('Saisie des résultats'!W136=1,1,0)+IF('Saisie des résultats'!X136=1,1,0)+IF('Saisie des résultats'!Y136=1,1,0))/13)</f>
      </c>
      <c r="E137" s="41">
        <f>IF(ISBLANK('Liste d''élèves'!C134),"",(IF('Saisie des résultats'!Z136=1,1,0)+IF('Saisie des résultats'!AA136=1,1,0)+IF('Saisie des résultats'!AB136=1,1,0)+IF('Saisie des résultats'!AC136=1,1,0)+IF('Saisie des résultats'!AD136=1,1,0)+IF('Saisie des résultats'!AE136=1,1,0))/6)</f>
      </c>
      <c r="F137" s="45">
        <f>IF(ISBLANK('Liste d''élèves'!C134),"",(10*C137+13*D137+6*E137)/29)</f>
      </c>
    </row>
    <row r="138" spans="2:6" ht="12.75">
      <c r="B138" s="15">
        <f>IF(ISBLANK('Liste d''élèves'!C135),"",('Liste d''élèves'!C135))</f>
      </c>
      <c r="C138" s="40">
        <f>IF(ISBLANK('Liste d''élèves'!C135),"",(IF('Saisie des résultats'!C137=1,1,0)+IF('Saisie des résultats'!D137=1,1,0)+IF('Saisie des résultats'!F137=1,1,0)+IF('Saisie des résultats'!G137=1,1,0)+IF('Saisie des résultats'!J137=1,1,0)+IF('Saisie des résultats'!K137=1,1,0)+IF('Saisie des résultats'!M137=1,1,0)+IF('Saisie des résultats'!N137=1,1,0)+IF('Saisie des résultats'!O137=1,1,0)+IF('Saisie des résultats'!U137=1,1,0))/10)</f>
      </c>
      <c r="D138" s="41">
        <f>IF(ISBLANK('Liste d''élèves'!C135),"",(IF('Saisie des résultats'!E137=1,1,0)+IF('Saisie des résultats'!H137=1,1,0)+IF('Saisie des résultats'!I137=1,1,0)+IF('Saisie des résultats'!L137=1,1,0)+IF('Saisie des résultats'!P137=1,1,0)+IF('Saisie des résultats'!Q137=1,1,0)+IF('Saisie des résultats'!R137=1,1,0)+IF('Saisie des résultats'!S137=1,1,0)+IF('Saisie des résultats'!T137=1,1,0)+IF('Saisie des résultats'!V137=1,1,0)+IF('Saisie des résultats'!W137=1,1,0)+IF('Saisie des résultats'!X137=1,1,0)+IF('Saisie des résultats'!Y137=1,1,0))/13)</f>
      </c>
      <c r="E138" s="41">
        <f>IF(ISBLANK('Liste d''élèves'!C135),"",(IF('Saisie des résultats'!Z137=1,1,0)+IF('Saisie des résultats'!AA137=1,1,0)+IF('Saisie des résultats'!AB137=1,1,0)+IF('Saisie des résultats'!AC137=1,1,0)+IF('Saisie des résultats'!AD137=1,1,0)+IF('Saisie des résultats'!AE137=1,1,0))/6)</f>
      </c>
      <c r="F138" s="45">
        <f>IF(ISBLANK('Liste d''élèves'!C135),"",(10*C138+13*D138+6*E138)/29)</f>
      </c>
    </row>
    <row r="139" spans="2:6" ht="12.75">
      <c r="B139" s="15">
        <f>IF(ISBLANK('Liste d''élèves'!C136),"",('Liste d''élèves'!C136))</f>
      </c>
      <c r="C139" s="40">
        <f>IF(ISBLANK('Liste d''élèves'!C136),"",(IF('Saisie des résultats'!C138=1,1,0)+IF('Saisie des résultats'!D138=1,1,0)+IF('Saisie des résultats'!F138=1,1,0)+IF('Saisie des résultats'!G138=1,1,0)+IF('Saisie des résultats'!J138=1,1,0)+IF('Saisie des résultats'!K138=1,1,0)+IF('Saisie des résultats'!M138=1,1,0)+IF('Saisie des résultats'!N138=1,1,0)+IF('Saisie des résultats'!O138=1,1,0)+IF('Saisie des résultats'!U138=1,1,0))/10)</f>
      </c>
      <c r="D139" s="41">
        <f>IF(ISBLANK('Liste d''élèves'!C136),"",(IF('Saisie des résultats'!E138=1,1,0)+IF('Saisie des résultats'!H138=1,1,0)+IF('Saisie des résultats'!I138=1,1,0)+IF('Saisie des résultats'!L138=1,1,0)+IF('Saisie des résultats'!P138=1,1,0)+IF('Saisie des résultats'!Q138=1,1,0)+IF('Saisie des résultats'!R138=1,1,0)+IF('Saisie des résultats'!S138=1,1,0)+IF('Saisie des résultats'!T138=1,1,0)+IF('Saisie des résultats'!V138=1,1,0)+IF('Saisie des résultats'!W138=1,1,0)+IF('Saisie des résultats'!X138=1,1,0)+IF('Saisie des résultats'!Y138=1,1,0))/13)</f>
      </c>
      <c r="E139" s="41">
        <f>IF(ISBLANK('Liste d''élèves'!C136),"",(IF('Saisie des résultats'!Z138=1,1,0)+IF('Saisie des résultats'!AA138=1,1,0)+IF('Saisie des résultats'!AB138=1,1,0)+IF('Saisie des résultats'!AC138=1,1,0)+IF('Saisie des résultats'!AD138=1,1,0)+IF('Saisie des résultats'!AE138=1,1,0))/6)</f>
      </c>
      <c r="F139" s="45">
        <f>IF(ISBLANK('Liste d''élèves'!C136),"",(10*C139+13*D139+6*E139)/29)</f>
      </c>
    </row>
    <row r="140" spans="2:6" ht="12.75">
      <c r="B140" s="15">
        <f>IF(ISBLANK('Liste d''élèves'!C137),"",('Liste d''élèves'!C137))</f>
      </c>
      <c r="C140" s="40">
        <f>IF(ISBLANK('Liste d''élèves'!C137),"",(IF('Saisie des résultats'!C139=1,1,0)+IF('Saisie des résultats'!D139=1,1,0)+IF('Saisie des résultats'!F139=1,1,0)+IF('Saisie des résultats'!G139=1,1,0)+IF('Saisie des résultats'!J139=1,1,0)+IF('Saisie des résultats'!K139=1,1,0)+IF('Saisie des résultats'!M139=1,1,0)+IF('Saisie des résultats'!N139=1,1,0)+IF('Saisie des résultats'!O139=1,1,0)+IF('Saisie des résultats'!U139=1,1,0))/10)</f>
      </c>
      <c r="D140" s="41">
        <f>IF(ISBLANK('Liste d''élèves'!C137),"",(IF('Saisie des résultats'!E139=1,1,0)+IF('Saisie des résultats'!H139=1,1,0)+IF('Saisie des résultats'!I139=1,1,0)+IF('Saisie des résultats'!L139=1,1,0)+IF('Saisie des résultats'!P139=1,1,0)+IF('Saisie des résultats'!Q139=1,1,0)+IF('Saisie des résultats'!R139=1,1,0)+IF('Saisie des résultats'!S139=1,1,0)+IF('Saisie des résultats'!T139=1,1,0)+IF('Saisie des résultats'!V139=1,1,0)+IF('Saisie des résultats'!W139=1,1,0)+IF('Saisie des résultats'!X139=1,1,0)+IF('Saisie des résultats'!Y139=1,1,0))/13)</f>
      </c>
      <c r="E140" s="41">
        <f>IF(ISBLANK('Liste d''élèves'!C137),"",(IF('Saisie des résultats'!Z139=1,1,0)+IF('Saisie des résultats'!AA139=1,1,0)+IF('Saisie des résultats'!AB139=1,1,0)+IF('Saisie des résultats'!AC139=1,1,0)+IF('Saisie des résultats'!AD139=1,1,0)+IF('Saisie des résultats'!AE139=1,1,0))/6)</f>
      </c>
      <c r="F140" s="45">
        <f>IF(ISBLANK('Liste d''élèves'!C137),"",(10*C140+13*D140+6*E140)/29)</f>
      </c>
    </row>
    <row r="141" spans="2:6" ht="12.75">
      <c r="B141" s="15">
        <f>IF(ISBLANK('Liste d''élèves'!C138),"",('Liste d''élèves'!C138))</f>
      </c>
      <c r="C141" s="40">
        <f>IF(ISBLANK('Liste d''élèves'!C138),"",(IF('Saisie des résultats'!C140=1,1,0)+IF('Saisie des résultats'!D140=1,1,0)+IF('Saisie des résultats'!F140=1,1,0)+IF('Saisie des résultats'!G140=1,1,0)+IF('Saisie des résultats'!J140=1,1,0)+IF('Saisie des résultats'!K140=1,1,0)+IF('Saisie des résultats'!M140=1,1,0)+IF('Saisie des résultats'!N140=1,1,0)+IF('Saisie des résultats'!O140=1,1,0)+IF('Saisie des résultats'!U140=1,1,0))/10)</f>
      </c>
      <c r="D141" s="41">
        <f>IF(ISBLANK('Liste d''élèves'!C138),"",(IF('Saisie des résultats'!E140=1,1,0)+IF('Saisie des résultats'!H140=1,1,0)+IF('Saisie des résultats'!I140=1,1,0)+IF('Saisie des résultats'!L140=1,1,0)+IF('Saisie des résultats'!P140=1,1,0)+IF('Saisie des résultats'!Q140=1,1,0)+IF('Saisie des résultats'!R140=1,1,0)+IF('Saisie des résultats'!S140=1,1,0)+IF('Saisie des résultats'!T140=1,1,0)+IF('Saisie des résultats'!V140=1,1,0)+IF('Saisie des résultats'!W140=1,1,0)+IF('Saisie des résultats'!X140=1,1,0)+IF('Saisie des résultats'!Y140=1,1,0))/13)</f>
      </c>
      <c r="E141" s="41">
        <f>IF(ISBLANK('Liste d''élèves'!C138),"",(IF('Saisie des résultats'!Z140=1,1,0)+IF('Saisie des résultats'!AA140=1,1,0)+IF('Saisie des résultats'!AB140=1,1,0)+IF('Saisie des résultats'!AC140=1,1,0)+IF('Saisie des résultats'!AD140=1,1,0)+IF('Saisie des résultats'!AE140=1,1,0))/6)</f>
      </c>
      <c r="F141" s="45">
        <f>IF(ISBLANK('Liste d''élèves'!C138),"",(10*C141+13*D141+6*E141)/29)</f>
      </c>
    </row>
    <row r="142" spans="2:6" ht="12.75">
      <c r="B142" s="15">
        <f>IF(ISBLANK('Liste d''élèves'!C139),"",('Liste d''élèves'!C139))</f>
      </c>
      <c r="C142" s="40">
        <f>IF(ISBLANK('Liste d''élèves'!C139),"",(IF('Saisie des résultats'!C141=1,1,0)+IF('Saisie des résultats'!D141=1,1,0)+IF('Saisie des résultats'!F141=1,1,0)+IF('Saisie des résultats'!G141=1,1,0)+IF('Saisie des résultats'!J141=1,1,0)+IF('Saisie des résultats'!K141=1,1,0)+IF('Saisie des résultats'!M141=1,1,0)+IF('Saisie des résultats'!N141=1,1,0)+IF('Saisie des résultats'!O141=1,1,0)+IF('Saisie des résultats'!U141=1,1,0))/10)</f>
      </c>
      <c r="D142" s="41">
        <f>IF(ISBLANK('Liste d''élèves'!C139),"",(IF('Saisie des résultats'!E141=1,1,0)+IF('Saisie des résultats'!H141=1,1,0)+IF('Saisie des résultats'!I141=1,1,0)+IF('Saisie des résultats'!L141=1,1,0)+IF('Saisie des résultats'!P141=1,1,0)+IF('Saisie des résultats'!Q141=1,1,0)+IF('Saisie des résultats'!R141=1,1,0)+IF('Saisie des résultats'!S141=1,1,0)+IF('Saisie des résultats'!T141=1,1,0)+IF('Saisie des résultats'!V141=1,1,0)+IF('Saisie des résultats'!W141=1,1,0)+IF('Saisie des résultats'!X141=1,1,0)+IF('Saisie des résultats'!Y141=1,1,0))/13)</f>
      </c>
      <c r="E142" s="41">
        <f>IF(ISBLANK('Liste d''élèves'!C139),"",(IF('Saisie des résultats'!Z141=1,1,0)+IF('Saisie des résultats'!AA141=1,1,0)+IF('Saisie des résultats'!AB141=1,1,0)+IF('Saisie des résultats'!AC141=1,1,0)+IF('Saisie des résultats'!AD141=1,1,0)+IF('Saisie des résultats'!AE141=1,1,0))/6)</f>
      </c>
      <c r="F142" s="45">
        <f>IF(ISBLANK('Liste d''élèves'!C139),"",(10*C142+13*D142+6*E142)/29)</f>
      </c>
    </row>
    <row r="143" spans="2:6" ht="12.75">
      <c r="B143" s="15">
        <f>IF(ISBLANK('Liste d''élèves'!C140),"",('Liste d''élèves'!C140))</f>
      </c>
      <c r="C143" s="40">
        <f>IF(ISBLANK('Liste d''élèves'!C140),"",(IF('Saisie des résultats'!C142=1,1,0)+IF('Saisie des résultats'!D142=1,1,0)+IF('Saisie des résultats'!F142=1,1,0)+IF('Saisie des résultats'!G142=1,1,0)+IF('Saisie des résultats'!J142=1,1,0)+IF('Saisie des résultats'!K142=1,1,0)+IF('Saisie des résultats'!M142=1,1,0)+IF('Saisie des résultats'!N142=1,1,0)+IF('Saisie des résultats'!O142=1,1,0)+IF('Saisie des résultats'!U142=1,1,0))/10)</f>
      </c>
      <c r="D143" s="41">
        <f>IF(ISBLANK('Liste d''élèves'!C140),"",(IF('Saisie des résultats'!E142=1,1,0)+IF('Saisie des résultats'!H142=1,1,0)+IF('Saisie des résultats'!I142=1,1,0)+IF('Saisie des résultats'!L142=1,1,0)+IF('Saisie des résultats'!P142=1,1,0)+IF('Saisie des résultats'!Q142=1,1,0)+IF('Saisie des résultats'!R142=1,1,0)+IF('Saisie des résultats'!S142=1,1,0)+IF('Saisie des résultats'!T142=1,1,0)+IF('Saisie des résultats'!V142=1,1,0)+IF('Saisie des résultats'!W142=1,1,0)+IF('Saisie des résultats'!X142=1,1,0)+IF('Saisie des résultats'!Y142=1,1,0))/13)</f>
      </c>
      <c r="E143" s="41">
        <f>IF(ISBLANK('Liste d''élèves'!C140),"",(IF('Saisie des résultats'!Z142=1,1,0)+IF('Saisie des résultats'!AA142=1,1,0)+IF('Saisie des résultats'!AB142=1,1,0)+IF('Saisie des résultats'!AC142=1,1,0)+IF('Saisie des résultats'!AD142=1,1,0)+IF('Saisie des résultats'!AE142=1,1,0))/6)</f>
      </c>
      <c r="F143" s="45">
        <f>IF(ISBLANK('Liste d''élèves'!C140),"",(10*C143+13*D143+6*E143)/29)</f>
      </c>
    </row>
    <row r="144" spans="2:6" ht="12.75">
      <c r="B144" s="15">
        <f>IF(ISBLANK('Liste d''élèves'!C141),"",('Liste d''élèves'!C141))</f>
      </c>
      <c r="C144" s="40">
        <f>IF(ISBLANK('Liste d''élèves'!C141),"",(IF('Saisie des résultats'!C143=1,1,0)+IF('Saisie des résultats'!D143=1,1,0)+IF('Saisie des résultats'!F143=1,1,0)+IF('Saisie des résultats'!G143=1,1,0)+IF('Saisie des résultats'!J143=1,1,0)+IF('Saisie des résultats'!K143=1,1,0)+IF('Saisie des résultats'!M143=1,1,0)+IF('Saisie des résultats'!N143=1,1,0)+IF('Saisie des résultats'!O143=1,1,0)+IF('Saisie des résultats'!U143=1,1,0))/10)</f>
      </c>
      <c r="D144" s="41">
        <f>IF(ISBLANK('Liste d''élèves'!C141),"",(IF('Saisie des résultats'!E143=1,1,0)+IF('Saisie des résultats'!H143=1,1,0)+IF('Saisie des résultats'!I143=1,1,0)+IF('Saisie des résultats'!L143=1,1,0)+IF('Saisie des résultats'!P143=1,1,0)+IF('Saisie des résultats'!Q143=1,1,0)+IF('Saisie des résultats'!R143=1,1,0)+IF('Saisie des résultats'!S143=1,1,0)+IF('Saisie des résultats'!T143=1,1,0)+IF('Saisie des résultats'!V143=1,1,0)+IF('Saisie des résultats'!W143=1,1,0)+IF('Saisie des résultats'!X143=1,1,0)+IF('Saisie des résultats'!Y143=1,1,0))/13)</f>
      </c>
      <c r="E144" s="41">
        <f>IF(ISBLANK('Liste d''élèves'!C141),"",(IF('Saisie des résultats'!Z143=1,1,0)+IF('Saisie des résultats'!AA143=1,1,0)+IF('Saisie des résultats'!AB143=1,1,0)+IF('Saisie des résultats'!AC143=1,1,0)+IF('Saisie des résultats'!AD143=1,1,0)+IF('Saisie des résultats'!AE143=1,1,0))/6)</f>
      </c>
      <c r="F144" s="45">
        <f>IF(ISBLANK('Liste d''élèves'!C141),"",(10*C144+13*D144+6*E144)/29)</f>
      </c>
    </row>
    <row r="145" spans="2:6" ht="12.75">
      <c r="B145" s="15">
        <f>IF(ISBLANK('Liste d''élèves'!C142),"",('Liste d''élèves'!C142))</f>
      </c>
      <c r="C145" s="40">
        <f>IF(ISBLANK('Liste d''élèves'!C142),"",(IF('Saisie des résultats'!C144=1,1,0)+IF('Saisie des résultats'!D144=1,1,0)+IF('Saisie des résultats'!F144=1,1,0)+IF('Saisie des résultats'!G144=1,1,0)+IF('Saisie des résultats'!J144=1,1,0)+IF('Saisie des résultats'!K144=1,1,0)+IF('Saisie des résultats'!M144=1,1,0)+IF('Saisie des résultats'!N144=1,1,0)+IF('Saisie des résultats'!O144=1,1,0)+IF('Saisie des résultats'!U144=1,1,0))/10)</f>
      </c>
      <c r="D145" s="41">
        <f>IF(ISBLANK('Liste d''élèves'!C142),"",(IF('Saisie des résultats'!E144=1,1,0)+IF('Saisie des résultats'!H144=1,1,0)+IF('Saisie des résultats'!I144=1,1,0)+IF('Saisie des résultats'!L144=1,1,0)+IF('Saisie des résultats'!P144=1,1,0)+IF('Saisie des résultats'!Q144=1,1,0)+IF('Saisie des résultats'!R144=1,1,0)+IF('Saisie des résultats'!S144=1,1,0)+IF('Saisie des résultats'!T144=1,1,0)+IF('Saisie des résultats'!V144=1,1,0)+IF('Saisie des résultats'!W144=1,1,0)+IF('Saisie des résultats'!X144=1,1,0)+IF('Saisie des résultats'!Y144=1,1,0))/13)</f>
      </c>
      <c r="E145" s="41">
        <f>IF(ISBLANK('Liste d''élèves'!C142),"",(IF('Saisie des résultats'!Z144=1,1,0)+IF('Saisie des résultats'!AA144=1,1,0)+IF('Saisie des résultats'!AB144=1,1,0)+IF('Saisie des résultats'!AC144=1,1,0)+IF('Saisie des résultats'!AD144=1,1,0)+IF('Saisie des résultats'!AE144=1,1,0))/6)</f>
      </c>
      <c r="F145" s="45">
        <f>IF(ISBLANK('Liste d''élèves'!C142),"",(10*C145+13*D145+6*E145)/29)</f>
      </c>
    </row>
    <row r="146" spans="2:6" ht="12.75">
      <c r="B146" s="15">
        <f>IF(ISBLANK('Liste d''élèves'!C143),"",('Liste d''élèves'!C143))</f>
      </c>
      <c r="C146" s="40">
        <f>IF(ISBLANK('Liste d''élèves'!C143),"",(IF('Saisie des résultats'!C145=1,1,0)+IF('Saisie des résultats'!D145=1,1,0)+IF('Saisie des résultats'!F145=1,1,0)+IF('Saisie des résultats'!G145=1,1,0)+IF('Saisie des résultats'!J145=1,1,0)+IF('Saisie des résultats'!K145=1,1,0)+IF('Saisie des résultats'!M145=1,1,0)+IF('Saisie des résultats'!N145=1,1,0)+IF('Saisie des résultats'!O145=1,1,0)+IF('Saisie des résultats'!U145=1,1,0))/10)</f>
      </c>
      <c r="D146" s="41">
        <f>IF(ISBLANK('Liste d''élèves'!C143),"",(IF('Saisie des résultats'!E145=1,1,0)+IF('Saisie des résultats'!H145=1,1,0)+IF('Saisie des résultats'!I145=1,1,0)+IF('Saisie des résultats'!L145=1,1,0)+IF('Saisie des résultats'!P145=1,1,0)+IF('Saisie des résultats'!Q145=1,1,0)+IF('Saisie des résultats'!R145=1,1,0)+IF('Saisie des résultats'!S145=1,1,0)+IF('Saisie des résultats'!T145=1,1,0)+IF('Saisie des résultats'!V145=1,1,0)+IF('Saisie des résultats'!W145=1,1,0)+IF('Saisie des résultats'!X145=1,1,0)+IF('Saisie des résultats'!Y145=1,1,0))/13)</f>
      </c>
      <c r="E146" s="41">
        <f>IF(ISBLANK('Liste d''élèves'!C143),"",(IF('Saisie des résultats'!Z145=1,1,0)+IF('Saisie des résultats'!AA145=1,1,0)+IF('Saisie des résultats'!AB145=1,1,0)+IF('Saisie des résultats'!AC145=1,1,0)+IF('Saisie des résultats'!AD145=1,1,0)+IF('Saisie des résultats'!AE145=1,1,0))/6)</f>
      </c>
      <c r="F146" s="45">
        <f>IF(ISBLANK('Liste d''élèves'!C143),"",(10*C146+13*D146+6*E146)/29)</f>
      </c>
    </row>
    <row r="147" spans="2:6" ht="12.75">
      <c r="B147" s="15">
        <f>IF(ISBLANK('Liste d''élèves'!C144),"",('Liste d''élèves'!C144))</f>
      </c>
      <c r="C147" s="40">
        <f>IF(ISBLANK('Liste d''élèves'!C144),"",(IF('Saisie des résultats'!C146=1,1,0)+IF('Saisie des résultats'!D146=1,1,0)+IF('Saisie des résultats'!F146=1,1,0)+IF('Saisie des résultats'!G146=1,1,0)+IF('Saisie des résultats'!J146=1,1,0)+IF('Saisie des résultats'!K146=1,1,0)+IF('Saisie des résultats'!M146=1,1,0)+IF('Saisie des résultats'!N146=1,1,0)+IF('Saisie des résultats'!O146=1,1,0)+IF('Saisie des résultats'!U146=1,1,0))/10)</f>
      </c>
      <c r="D147" s="41">
        <f>IF(ISBLANK('Liste d''élèves'!C144),"",(IF('Saisie des résultats'!E146=1,1,0)+IF('Saisie des résultats'!H146=1,1,0)+IF('Saisie des résultats'!I146=1,1,0)+IF('Saisie des résultats'!L146=1,1,0)+IF('Saisie des résultats'!P146=1,1,0)+IF('Saisie des résultats'!Q146=1,1,0)+IF('Saisie des résultats'!R146=1,1,0)+IF('Saisie des résultats'!S146=1,1,0)+IF('Saisie des résultats'!T146=1,1,0)+IF('Saisie des résultats'!V146=1,1,0)+IF('Saisie des résultats'!W146=1,1,0)+IF('Saisie des résultats'!X146=1,1,0)+IF('Saisie des résultats'!Y146=1,1,0))/13)</f>
      </c>
      <c r="E147" s="41">
        <f>IF(ISBLANK('Liste d''élèves'!C144),"",(IF('Saisie des résultats'!Z146=1,1,0)+IF('Saisie des résultats'!AA146=1,1,0)+IF('Saisie des résultats'!AB146=1,1,0)+IF('Saisie des résultats'!AC146=1,1,0)+IF('Saisie des résultats'!AD146=1,1,0)+IF('Saisie des résultats'!AE146=1,1,0))/6)</f>
      </c>
      <c r="F147" s="45">
        <f>IF(ISBLANK('Liste d''élèves'!C144),"",(10*C147+13*D147+6*E147)/29)</f>
      </c>
    </row>
    <row r="148" spans="2:6" ht="12.75">
      <c r="B148" s="15">
        <f>IF(ISBLANK('Liste d''élèves'!C145),"",('Liste d''élèves'!C145))</f>
      </c>
      <c r="C148" s="40">
        <f>IF(ISBLANK('Liste d''élèves'!C145),"",(IF('Saisie des résultats'!C147=1,1,0)+IF('Saisie des résultats'!D147=1,1,0)+IF('Saisie des résultats'!F147=1,1,0)+IF('Saisie des résultats'!G147=1,1,0)+IF('Saisie des résultats'!J147=1,1,0)+IF('Saisie des résultats'!K147=1,1,0)+IF('Saisie des résultats'!M147=1,1,0)+IF('Saisie des résultats'!N147=1,1,0)+IF('Saisie des résultats'!O147=1,1,0)+IF('Saisie des résultats'!U147=1,1,0))/10)</f>
      </c>
      <c r="D148" s="41">
        <f>IF(ISBLANK('Liste d''élèves'!C145),"",(IF('Saisie des résultats'!E147=1,1,0)+IF('Saisie des résultats'!H147=1,1,0)+IF('Saisie des résultats'!I147=1,1,0)+IF('Saisie des résultats'!L147=1,1,0)+IF('Saisie des résultats'!P147=1,1,0)+IF('Saisie des résultats'!Q147=1,1,0)+IF('Saisie des résultats'!R147=1,1,0)+IF('Saisie des résultats'!S147=1,1,0)+IF('Saisie des résultats'!T147=1,1,0)+IF('Saisie des résultats'!V147=1,1,0)+IF('Saisie des résultats'!W147=1,1,0)+IF('Saisie des résultats'!X147=1,1,0)+IF('Saisie des résultats'!Y147=1,1,0))/13)</f>
      </c>
      <c r="E148" s="41">
        <f>IF(ISBLANK('Liste d''élèves'!C145),"",(IF('Saisie des résultats'!Z147=1,1,0)+IF('Saisie des résultats'!AA147=1,1,0)+IF('Saisie des résultats'!AB147=1,1,0)+IF('Saisie des résultats'!AC147=1,1,0)+IF('Saisie des résultats'!AD147=1,1,0)+IF('Saisie des résultats'!AE147=1,1,0))/6)</f>
      </c>
      <c r="F148" s="45">
        <f>IF(ISBLANK('Liste d''élèves'!C145),"",(10*C148+13*D148+6*E148)/29)</f>
      </c>
    </row>
    <row r="149" spans="2:6" ht="12.75">
      <c r="B149" s="15">
        <f>IF(ISBLANK('Liste d''élèves'!C146),"",('Liste d''élèves'!C146))</f>
      </c>
      <c r="C149" s="40">
        <f>IF(ISBLANK('Liste d''élèves'!C146),"",(IF('Saisie des résultats'!C148=1,1,0)+IF('Saisie des résultats'!D148=1,1,0)+IF('Saisie des résultats'!F148=1,1,0)+IF('Saisie des résultats'!G148=1,1,0)+IF('Saisie des résultats'!J148=1,1,0)+IF('Saisie des résultats'!K148=1,1,0)+IF('Saisie des résultats'!M148=1,1,0)+IF('Saisie des résultats'!N148=1,1,0)+IF('Saisie des résultats'!O148=1,1,0)+IF('Saisie des résultats'!U148=1,1,0))/10)</f>
      </c>
      <c r="D149" s="41">
        <f>IF(ISBLANK('Liste d''élèves'!C146),"",(IF('Saisie des résultats'!E148=1,1,0)+IF('Saisie des résultats'!H148=1,1,0)+IF('Saisie des résultats'!I148=1,1,0)+IF('Saisie des résultats'!L148=1,1,0)+IF('Saisie des résultats'!P148=1,1,0)+IF('Saisie des résultats'!Q148=1,1,0)+IF('Saisie des résultats'!R148=1,1,0)+IF('Saisie des résultats'!S148=1,1,0)+IF('Saisie des résultats'!T148=1,1,0)+IF('Saisie des résultats'!V148=1,1,0)+IF('Saisie des résultats'!W148=1,1,0)+IF('Saisie des résultats'!X148=1,1,0)+IF('Saisie des résultats'!Y148=1,1,0))/13)</f>
      </c>
      <c r="E149" s="41">
        <f>IF(ISBLANK('Liste d''élèves'!C146),"",(IF('Saisie des résultats'!Z148=1,1,0)+IF('Saisie des résultats'!AA148=1,1,0)+IF('Saisie des résultats'!AB148=1,1,0)+IF('Saisie des résultats'!AC148=1,1,0)+IF('Saisie des résultats'!AD148=1,1,0)+IF('Saisie des résultats'!AE148=1,1,0))/6)</f>
      </c>
      <c r="F149" s="45">
        <f>IF(ISBLANK('Liste d''élèves'!C146),"",(10*C149+13*D149+6*E149)/29)</f>
      </c>
    </row>
    <row r="150" spans="2:6" ht="12.75">
      <c r="B150" s="15">
        <f>IF(ISBLANK('Liste d''élèves'!C147),"",('Liste d''élèves'!C147))</f>
      </c>
      <c r="C150" s="40">
        <f>IF(ISBLANK('Liste d''élèves'!C147),"",(IF('Saisie des résultats'!C149=1,1,0)+IF('Saisie des résultats'!D149=1,1,0)+IF('Saisie des résultats'!F149=1,1,0)+IF('Saisie des résultats'!G149=1,1,0)+IF('Saisie des résultats'!J149=1,1,0)+IF('Saisie des résultats'!K149=1,1,0)+IF('Saisie des résultats'!M149=1,1,0)+IF('Saisie des résultats'!N149=1,1,0)+IF('Saisie des résultats'!O149=1,1,0)+IF('Saisie des résultats'!U149=1,1,0))/10)</f>
      </c>
      <c r="D150" s="41">
        <f>IF(ISBLANK('Liste d''élèves'!C147),"",(IF('Saisie des résultats'!E149=1,1,0)+IF('Saisie des résultats'!H149=1,1,0)+IF('Saisie des résultats'!I149=1,1,0)+IF('Saisie des résultats'!L149=1,1,0)+IF('Saisie des résultats'!P149=1,1,0)+IF('Saisie des résultats'!Q149=1,1,0)+IF('Saisie des résultats'!R149=1,1,0)+IF('Saisie des résultats'!S149=1,1,0)+IF('Saisie des résultats'!T149=1,1,0)+IF('Saisie des résultats'!V149=1,1,0)+IF('Saisie des résultats'!W149=1,1,0)+IF('Saisie des résultats'!X149=1,1,0)+IF('Saisie des résultats'!Y149=1,1,0))/13)</f>
      </c>
      <c r="E150" s="41">
        <f>IF(ISBLANK('Liste d''élèves'!C147),"",(IF('Saisie des résultats'!Z149=1,1,0)+IF('Saisie des résultats'!AA149=1,1,0)+IF('Saisie des résultats'!AB149=1,1,0)+IF('Saisie des résultats'!AC149=1,1,0)+IF('Saisie des résultats'!AD149=1,1,0)+IF('Saisie des résultats'!AE149=1,1,0))/6)</f>
      </c>
      <c r="F150" s="45">
        <f>IF(ISBLANK('Liste d''élèves'!C147),"",(10*C150+13*D150+6*E150)/29)</f>
      </c>
    </row>
    <row r="151" spans="2:6" ht="12.75">
      <c r="B151" s="15">
        <f>IF(ISBLANK('Liste d''élèves'!C148),"",('Liste d''élèves'!C148))</f>
      </c>
      <c r="C151" s="40">
        <f>IF(ISBLANK('Liste d''élèves'!C148),"",(IF('Saisie des résultats'!C150=1,1,0)+IF('Saisie des résultats'!D150=1,1,0)+IF('Saisie des résultats'!F150=1,1,0)+IF('Saisie des résultats'!G150=1,1,0)+IF('Saisie des résultats'!J150=1,1,0)+IF('Saisie des résultats'!K150=1,1,0)+IF('Saisie des résultats'!M150=1,1,0)+IF('Saisie des résultats'!N150=1,1,0)+IF('Saisie des résultats'!O150=1,1,0)+IF('Saisie des résultats'!U150=1,1,0))/10)</f>
      </c>
      <c r="D151" s="41">
        <f>IF(ISBLANK('Liste d''élèves'!C148),"",(IF('Saisie des résultats'!E150=1,1,0)+IF('Saisie des résultats'!H150=1,1,0)+IF('Saisie des résultats'!I150=1,1,0)+IF('Saisie des résultats'!L150=1,1,0)+IF('Saisie des résultats'!P150=1,1,0)+IF('Saisie des résultats'!Q150=1,1,0)+IF('Saisie des résultats'!R150=1,1,0)+IF('Saisie des résultats'!S150=1,1,0)+IF('Saisie des résultats'!T150=1,1,0)+IF('Saisie des résultats'!V150=1,1,0)+IF('Saisie des résultats'!W150=1,1,0)+IF('Saisie des résultats'!X150=1,1,0)+IF('Saisie des résultats'!Y150=1,1,0))/13)</f>
      </c>
      <c r="E151" s="41">
        <f>IF(ISBLANK('Liste d''élèves'!C148),"",(IF('Saisie des résultats'!Z150=1,1,0)+IF('Saisie des résultats'!AA150=1,1,0)+IF('Saisie des résultats'!AB150=1,1,0)+IF('Saisie des résultats'!AC150=1,1,0)+IF('Saisie des résultats'!AD150=1,1,0)+IF('Saisie des résultats'!AE150=1,1,0))/6)</f>
      </c>
      <c r="F151" s="45">
        <f>IF(ISBLANK('Liste d''élèves'!C148),"",(10*C151+13*D151+6*E151)/29)</f>
      </c>
    </row>
    <row r="152" spans="2:6" ht="12.75">
      <c r="B152" s="15">
        <f>IF(ISBLANK('Liste d''élèves'!C149),"",('Liste d''élèves'!C149))</f>
      </c>
      <c r="C152" s="40">
        <f>IF(ISBLANK('Liste d''élèves'!C149),"",(IF('Saisie des résultats'!C151=1,1,0)+IF('Saisie des résultats'!D151=1,1,0)+IF('Saisie des résultats'!F151=1,1,0)+IF('Saisie des résultats'!G151=1,1,0)+IF('Saisie des résultats'!J151=1,1,0)+IF('Saisie des résultats'!K151=1,1,0)+IF('Saisie des résultats'!M151=1,1,0)+IF('Saisie des résultats'!N151=1,1,0)+IF('Saisie des résultats'!O151=1,1,0)+IF('Saisie des résultats'!U151=1,1,0))/10)</f>
      </c>
      <c r="D152" s="41">
        <f>IF(ISBLANK('Liste d''élèves'!C149),"",(IF('Saisie des résultats'!E151=1,1,0)+IF('Saisie des résultats'!H151=1,1,0)+IF('Saisie des résultats'!I151=1,1,0)+IF('Saisie des résultats'!L151=1,1,0)+IF('Saisie des résultats'!P151=1,1,0)+IF('Saisie des résultats'!Q151=1,1,0)+IF('Saisie des résultats'!R151=1,1,0)+IF('Saisie des résultats'!S151=1,1,0)+IF('Saisie des résultats'!T151=1,1,0)+IF('Saisie des résultats'!V151=1,1,0)+IF('Saisie des résultats'!W151=1,1,0)+IF('Saisie des résultats'!X151=1,1,0)+IF('Saisie des résultats'!Y151=1,1,0))/13)</f>
      </c>
      <c r="E152" s="41">
        <f>IF(ISBLANK('Liste d''élèves'!C149),"",(IF('Saisie des résultats'!Z151=1,1,0)+IF('Saisie des résultats'!AA151=1,1,0)+IF('Saisie des résultats'!AB151=1,1,0)+IF('Saisie des résultats'!AC151=1,1,0)+IF('Saisie des résultats'!AD151=1,1,0)+IF('Saisie des résultats'!AE151=1,1,0))/6)</f>
      </c>
      <c r="F152" s="45">
        <f>IF(ISBLANK('Liste d''élèves'!C149),"",(10*C152+13*D152+6*E152)/29)</f>
      </c>
    </row>
    <row r="153" spans="2:6" ht="12.75">
      <c r="B153" s="15">
        <f>IF(ISBLANK('Liste d''élèves'!C150),"",('Liste d''élèves'!C150))</f>
      </c>
      <c r="C153" s="40">
        <f>IF(ISBLANK('Liste d''élèves'!C150),"",(IF('Saisie des résultats'!C152=1,1,0)+IF('Saisie des résultats'!D152=1,1,0)+IF('Saisie des résultats'!F152=1,1,0)+IF('Saisie des résultats'!G152=1,1,0)+IF('Saisie des résultats'!J152=1,1,0)+IF('Saisie des résultats'!K152=1,1,0)+IF('Saisie des résultats'!M152=1,1,0)+IF('Saisie des résultats'!N152=1,1,0)+IF('Saisie des résultats'!O152=1,1,0)+IF('Saisie des résultats'!U152=1,1,0))/10)</f>
      </c>
      <c r="D153" s="41">
        <f>IF(ISBLANK('Liste d''élèves'!C150),"",(IF('Saisie des résultats'!E152=1,1,0)+IF('Saisie des résultats'!H152=1,1,0)+IF('Saisie des résultats'!I152=1,1,0)+IF('Saisie des résultats'!L152=1,1,0)+IF('Saisie des résultats'!P152=1,1,0)+IF('Saisie des résultats'!Q152=1,1,0)+IF('Saisie des résultats'!R152=1,1,0)+IF('Saisie des résultats'!S152=1,1,0)+IF('Saisie des résultats'!T152=1,1,0)+IF('Saisie des résultats'!V152=1,1,0)+IF('Saisie des résultats'!W152=1,1,0)+IF('Saisie des résultats'!X152=1,1,0)+IF('Saisie des résultats'!Y152=1,1,0))/13)</f>
      </c>
      <c r="E153" s="41">
        <f>IF(ISBLANK('Liste d''élèves'!C150),"",(IF('Saisie des résultats'!Z152=1,1,0)+IF('Saisie des résultats'!AA152=1,1,0)+IF('Saisie des résultats'!AB152=1,1,0)+IF('Saisie des résultats'!AC152=1,1,0)+IF('Saisie des résultats'!AD152=1,1,0)+IF('Saisie des résultats'!AE152=1,1,0))/6)</f>
      </c>
      <c r="F153" s="45">
        <f>IF(ISBLANK('Liste d''élèves'!C150),"",(10*C153+13*D153+6*E153)/29)</f>
      </c>
    </row>
    <row r="154" spans="2:6" ht="12.75">
      <c r="B154" s="15">
        <f>IF(ISBLANK('Liste d''élèves'!C151),"",('Liste d''élèves'!C151))</f>
      </c>
      <c r="C154" s="40">
        <f>IF(ISBLANK('Liste d''élèves'!C151),"",(IF('Saisie des résultats'!C153=1,1,0)+IF('Saisie des résultats'!D153=1,1,0)+IF('Saisie des résultats'!F153=1,1,0)+IF('Saisie des résultats'!G153=1,1,0)+IF('Saisie des résultats'!J153=1,1,0)+IF('Saisie des résultats'!K153=1,1,0)+IF('Saisie des résultats'!M153=1,1,0)+IF('Saisie des résultats'!N153=1,1,0)+IF('Saisie des résultats'!O153=1,1,0)+IF('Saisie des résultats'!U153=1,1,0))/10)</f>
      </c>
      <c r="D154" s="41">
        <f>IF(ISBLANK('Liste d''élèves'!C151),"",(IF('Saisie des résultats'!E153=1,1,0)+IF('Saisie des résultats'!H153=1,1,0)+IF('Saisie des résultats'!I153=1,1,0)+IF('Saisie des résultats'!L153=1,1,0)+IF('Saisie des résultats'!P153=1,1,0)+IF('Saisie des résultats'!Q153=1,1,0)+IF('Saisie des résultats'!R153=1,1,0)+IF('Saisie des résultats'!S153=1,1,0)+IF('Saisie des résultats'!T153=1,1,0)+IF('Saisie des résultats'!V153=1,1,0)+IF('Saisie des résultats'!W153=1,1,0)+IF('Saisie des résultats'!X153=1,1,0)+IF('Saisie des résultats'!Y153=1,1,0))/13)</f>
      </c>
      <c r="E154" s="41">
        <f>IF(ISBLANK('Liste d''élèves'!C151),"",(IF('Saisie des résultats'!Z153=1,1,0)+IF('Saisie des résultats'!AA153=1,1,0)+IF('Saisie des résultats'!AB153=1,1,0)+IF('Saisie des résultats'!AC153=1,1,0)+IF('Saisie des résultats'!AD153=1,1,0)+IF('Saisie des résultats'!AE153=1,1,0))/6)</f>
      </c>
      <c r="F154" s="45">
        <f>IF(ISBLANK('Liste d''élèves'!C151),"",(10*C154+13*D154+6*E154)/29)</f>
      </c>
    </row>
    <row r="155" spans="2:6" ht="12.75">
      <c r="B155" s="15">
        <f>IF(ISBLANK('Liste d''élèves'!C152),"",('Liste d''élèves'!C152))</f>
      </c>
      <c r="C155" s="40">
        <f>IF(ISBLANK('Liste d''élèves'!C152),"",(IF('Saisie des résultats'!C154=1,1,0)+IF('Saisie des résultats'!D154=1,1,0)+IF('Saisie des résultats'!F154=1,1,0)+IF('Saisie des résultats'!G154=1,1,0)+IF('Saisie des résultats'!J154=1,1,0)+IF('Saisie des résultats'!K154=1,1,0)+IF('Saisie des résultats'!M154=1,1,0)+IF('Saisie des résultats'!N154=1,1,0)+IF('Saisie des résultats'!O154=1,1,0)+IF('Saisie des résultats'!U154=1,1,0))/10)</f>
      </c>
      <c r="D155" s="41">
        <f>IF(ISBLANK('Liste d''élèves'!C152),"",(IF('Saisie des résultats'!E154=1,1,0)+IF('Saisie des résultats'!H154=1,1,0)+IF('Saisie des résultats'!I154=1,1,0)+IF('Saisie des résultats'!L154=1,1,0)+IF('Saisie des résultats'!P154=1,1,0)+IF('Saisie des résultats'!Q154=1,1,0)+IF('Saisie des résultats'!R154=1,1,0)+IF('Saisie des résultats'!S154=1,1,0)+IF('Saisie des résultats'!T154=1,1,0)+IF('Saisie des résultats'!V154=1,1,0)+IF('Saisie des résultats'!W154=1,1,0)+IF('Saisie des résultats'!X154=1,1,0)+IF('Saisie des résultats'!Y154=1,1,0))/13)</f>
      </c>
      <c r="E155" s="41">
        <f>IF(ISBLANK('Liste d''élèves'!C152),"",(IF('Saisie des résultats'!Z154=1,1,0)+IF('Saisie des résultats'!AA154=1,1,0)+IF('Saisie des résultats'!AB154=1,1,0)+IF('Saisie des résultats'!AC154=1,1,0)+IF('Saisie des résultats'!AD154=1,1,0)+IF('Saisie des résultats'!AE154=1,1,0))/6)</f>
      </c>
      <c r="F155" s="45">
        <f>IF(ISBLANK('Liste d''élèves'!C152),"",(10*C155+13*D155+6*E155)/29)</f>
      </c>
    </row>
    <row r="156" spans="2:6" ht="12.75">
      <c r="B156" s="15">
        <f>IF(ISBLANK('Liste d''élèves'!C153),"",('Liste d''élèves'!C153))</f>
      </c>
      <c r="C156" s="40">
        <f>IF(ISBLANK('Liste d''élèves'!C153),"",(IF('Saisie des résultats'!C155=1,1,0)+IF('Saisie des résultats'!D155=1,1,0)+IF('Saisie des résultats'!F155=1,1,0)+IF('Saisie des résultats'!G155=1,1,0)+IF('Saisie des résultats'!J155=1,1,0)+IF('Saisie des résultats'!K155=1,1,0)+IF('Saisie des résultats'!M155=1,1,0)+IF('Saisie des résultats'!N155=1,1,0)+IF('Saisie des résultats'!O155=1,1,0)+IF('Saisie des résultats'!U155=1,1,0))/10)</f>
      </c>
      <c r="D156" s="41">
        <f>IF(ISBLANK('Liste d''élèves'!C153),"",(IF('Saisie des résultats'!E155=1,1,0)+IF('Saisie des résultats'!H155=1,1,0)+IF('Saisie des résultats'!I155=1,1,0)+IF('Saisie des résultats'!L155=1,1,0)+IF('Saisie des résultats'!P155=1,1,0)+IF('Saisie des résultats'!Q155=1,1,0)+IF('Saisie des résultats'!R155=1,1,0)+IF('Saisie des résultats'!S155=1,1,0)+IF('Saisie des résultats'!T155=1,1,0)+IF('Saisie des résultats'!V155=1,1,0)+IF('Saisie des résultats'!W155=1,1,0)+IF('Saisie des résultats'!X155=1,1,0)+IF('Saisie des résultats'!Y155=1,1,0))/13)</f>
      </c>
      <c r="E156" s="41">
        <f>IF(ISBLANK('Liste d''élèves'!C153),"",(IF('Saisie des résultats'!Z155=1,1,0)+IF('Saisie des résultats'!AA155=1,1,0)+IF('Saisie des résultats'!AB155=1,1,0)+IF('Saisie des résultats'!AC155=1,1,0)+IF('Saisie des résultats'!AD155=1,1,0)+IF('Saisie des résultats'!AE155=1,1,0))/6)</f>
      </c>
      <c r="F156" s="45">
        <f>IF(ISBLANK('Liste d''élèves'!C153),"",(10*C156+13*D156+6*E156)/29)</f>
      </c>
    </row>
    <row r="157" spans="2:6" ht="12.75">
      <c r="B157" s="15">
        <f>IF(ISBLANK('Liste d''élèves'!C154),"",('Liste d''élèves'!C154))</f>
      </c>
      <c r="C157" s="40">
        <f>IF(ISBLANK('Liste d''élèves'!C154),"",(IF('Saisie des résultats'!C156=1,1,0)+IF('Saisie des résultats'!D156=1,1,0)+IF('Saisie des résultats'!F156=1,1,0)+IF('Saisie des résultats'!G156=1,1,0)+IF('Saisie des résultats'!J156=1,1,0)+IF('Saisie des résultats'!K156=1,1,0)+IF('Saisie des résultats'!M156=1,1,0)+IF('Saisie des résultats'!N156=1,1,0)+IF('Saisie des résultats'!O156=1,1,0)+IF('Saisie des résultats'!U156=1,1,0))/10)</f>
      </c>
      <c r="D157" s="41">
        <f>IF(ISBLANK('Liste d''élèves'!C154),"",(IF('Saisie des résultats'!E156=1,1,0)+IF('Saisie des résultats'!H156=1,1,0)+IF('Saisie des résultats'!I156=1,1,0)+IF('Saisie des résultats'!L156=1,1,0)+IF('Saisie des résultats'!P156=1,1,0)+IF('Saisie des résultats'!Q156=1,1,0)+IF('Saisie des résultats'!R156=1,1,0)+IF('Saisie des résultats'!S156=1,1,0)+IF('Saisie des résultats'!T156=1,1,0)+IF('Saisie des résultats'!V156=1,1,0)+IF('Saisie des résultats'!W156=1,1,0)+IF('Saisie des résultats'!X156=1,1,0)+IF('Saisie des résultats'!Y156=1,1,0))/13)</f>
      </c>
      <c r="E157" s="41">
        <f>IF(ISBLANK('Liste d''élèves'!C154),"",(IF('Saisie des résultats'!Z156=1,1,0)+IF('Saisie des résultats'!AA156=1,1,0)+IF('Saisie des résultats'!AB156=1,1,0)+IF('Saisie des résultats'!AC156=1,1,0)+IF('Saisie des résultats'!AD156=1,1,0)+IF('Saisie des résultats'!AE156=1,1,0))/6)</f>
      </c>
      <c r="F157" s="45">
        <f>IF(ISBLANK('Liste d''élèves'!C154),"",(10*C157+13*D157+6*E157)/29)</f>
      </c>
    </row>
    <row r="158" spans="2:6" ht="12.75">
      <c r="B158" s="15">
        <f>IF(ISBLANK('Liste d''élèves'!C155),"",('Liste d''élèves'!C155))</f>
      </c>
      <c r="C158" s="40">
        <f>IF(ISBLANK('Liste d''élèves'!C155),"",(IF('Saisie des résultats'!C157=1,1,0)+IF('Saisie des résultats'!D157=1,1,0)+IF('Saisie des résultats'!F157=1,1,0)+IF('Saisie des résultats'!G157=1,1,0)+IF('Saisie des résultats'!J157=1,1,0)+IF('Saisie des résultats'!K157=1,1,0)+IF('Saisie des résultats'!M157=1,1,0)+IF('Saisie des résultats'!N157=1,1,0)+IF('Saisie des résultats'!O157=1,1,0)+IF('Saisie des résultats'!U157=1,1,0))/10)</f>
      </c>
      <c r="D158" s="41">
        <f>IF(ISBLANK('Liste d''élèves'!C155),"",(IF('Saisie des résultats'!E157=1,1,0)+IF('Saisie des résultats'!H157=1,1,0)+IF('Saisie des résultats'!I157=1,1,0)+IF('Saisie des résultats'!L157=1,1,0)+IF('Saisie des résultats'!P157=1,1,0)+IF('Saisie des résultats'!Q157=1,1,0)+IF('Saisie des résultats'!R157=1,1,0)+IF('Saisie des résultats'!S157=1,1,0)+IF('Saisie des résultats'!T157=1,1,0)+IF('Saisie des résultats'!V157=1,1,0)+IF('Saisie des résultats'!W157=1,1,0)+IF('Saisie des résultats'!X157=1,1,0)+IF('Saisie des résultats'!Y157=1,1,0))/13)</f>
      </c>
      <c r="E158" s="41">
        <f>IF(ISBLANK('Liste d''élèves'!C155),"",(IF('Saisie des résultats'!Z157=1,1,0)+IF('Saisie des résultats'!AA157=1,1,0)+IF('Saisie des résultats'!AB157=1,1,0)+IF('Saisie des résultats'!AC157=1,1,0)+IF('Saisie des résultats'!AD157=1,1,0)+IF('Saisie des résultats'!AE157=1,1,0))/6)</f>
      </c>
      <c r="F158" s="45">
        <f>IF(ISBLANK('Liste d''élèves'!C155),"",(10*C158+13*D158+6*E158)/29)</f>
      </c>
    </row>
    <row r="159" spans="2:6" ht="12.75">
      <c r="B159" s="15">
        <f>IF(ISBLANK('Liste d''élèves'!C156),"",('Liste d''élèves'!C156))</f>
      </c>
      <c r="C159" s="40">
        <f>IF(ISBLANK('Liste d''élèves'!C156),"",(IF('Saisie des résultats'!C158=1,1,0)+IF('Saisie des résultats'!D158=1,1,0)+IF('Saisie des résultats'!F158=1,1,0)+IF('Saisie des résultats'!G158=1,1,0)+IF('Saisie des résultats'!J158=1,1,0)+IF('Saisie des résultats'!K158=1,1,0)+IF('Saisie des résultats'!M158=1,1,0)+IF('Saisie des résultats'!N158=1,1,0)+IF('Saisie des résultats'!O158=1,1,0)+IF('Saisie des résultats'!U158=1,1,0))/10)</f>
      </c>
      <c r="D159" s="41">
        <f>IF(ISBLANK('Liste d''élèves'!C156),"",(IF('Saisie des résultats'!E158=1,1,0)+IF('Saisie des résultats'!H158=1,1,0)+IF('Saisie des résultats'!I158=1,1,0)+IF('Saisie des résultats'!L158=1,1,0)+IF('Saisie des résultats'!P158=1,1,0)+IF('Saisie des résultats'!Q158=1,1,0)+IF('Saisie des résultats'!R158=1,1,0)+IF('Saisie des résultats'!S158=1,1,0)+IF('Saisie des résultats'!T158=1,1,0)+IF('Saisie des résultats'!V158=1,1,0)+IF('Saisie des résultats'!W158=1,1,0)+IF('Saisie des résultats'!X158=1,1,0)+IF('Saisie des résultats'!Y158=1,1,0))/13)</f>
      </c>
      <c r="E159" s="41">
        <f>IF(ISBLANK('Liste d''élèves'!C156),"",(IF('Saisie des résultats'!Z158=1,1,0)+IF('Saisie des résultats'!AA158=1,1,0)+IF('Saisie des résultats'!AB158=1,1,0)+IF('Saisie des résultats'!AC158=1,1,0)+IF('Saisie des résultats'!AD158=1,1,0)+IF('Saisie des résultats'!AE158=1,1,0))/6)</f>
      </c>
      <c r="F159" s="45">
        <f>IF(ISBLANK('Liste d''élèves'!C156),"",(10*C159+13*D159+6*E159)/29)</f>
      </c>
    </row>
    <row r="160" spans="2:6" ht="12.75">
      <c r="B160" s="15">
        <f>IF(ISBLANK('Liste d''élèves'!C157),"",('Liste d''élèves'!C157))</f>
      </c>
      <c r="C160" s="40">
        <f>IF(ISBLANK('Liste d''élèves'!C157),"",(IF('Saisie des résultats'!C159=1,1,0)+IF('Saisie des résultats'!D159=1,1,0)+IF('Saisie des résultats'!F159=1,1,0)+IF('Saisie des résultats'!G159=1,1,0)+IF('Saisie des résultats'!J159=1,1,0)+IF('Saisie des résultats'!K159=1,1,0)+IF('Saisie des résultats'!M159=1,1,0)+IF('Saisie des résultats'!N159=1,1,0)+IF('Saisie des résultats'!O159=1,1,0)+IF('Saisie des résultats'!U159=1,1,0))/10)</f>
      </c>
      <c r="D160" s="41">
        <f>IF(ISBLANK('Liste d''élèves'!C157),"",(IF('Saisie des résultats'!E159=1,1,0)+IF('Saisie des résultats'!H159=1,1,0)+IF('Saisie des résultats'!I159=1,1,0)+IF('Saisie des résultats'!L159=1,1,0)+IF('Saisie des résultats'!P159=1,1,0)+IF('Saisie des résultats'!Q159=1,1,0)+IF('Saisie des résultats'!R159=1,1,0)+IF('Saisie des résultats'!S159=1,1,0)+IF('Saisie des résultats'!T159=1,1,0)+IF('Saisie des résultats'!V159=1,1,0)+IF('Saisie des résultats'!W159=1,1,0)+IF('Saisie des résultats'!X159=1,1,0)+IF('Saisie des résultats'!Y159=1,1,0))/13)</f>
      </c>
      <c r="E160" s="41">
        <f>IF(ISBLANK('Liste d''élèves'!C157),"",(IF('Saisie des résultats'!Z159=1,1,0)+IF('Saisie des résultats'!AA159=1,1,0)+IF('Saisie des résultats'!AB159=1,1,0)+IF('Saisie des résultats'!AC159=1,1,0)+IF('Saisie des résultats'!AD159=1,1,0)+IF('Saisie des résultats'!AE159=1,1,0))/6)</f>
      </c>
      <c r="F160" s="45">
        <f>IF(ISBLANK('Liste d''élèves'!C157),"",(10*C160+13*D160+6*E160)/29)</f>
      </c>
    </row>
    <row r="161" spans="2:6" ht="12.75">
      <c r="B161" s="15">
        <f>IF(ISBLANK('Liste d''élèves'!C158),"",('Liste d''élèves'!C158))</f>
      </c>
      <c r="C161" s="40">
        <f>IF(ISBLANK('Liste d''élèves'!C158),"",(IF('Saisie des résultats'!C160=1,1,0)+IF('Saisie des résultats'!D160=1,1,0)+IF('Saisie des résultats'!F160=1,1,0)+IF('Saisie des résultats'!G160=1,1,0)+IF('Saisie des résultats'!J160=1,1,0)+IF('Saisie des résultats'!K160=1,1,0)+IF('Saisie des résultats'!M160=1,1,0)+IF('Saisie des résultats'!N160=1,1,0)+IF('Saisie des résultats'!O160=1,1,0)+IF('Saisie des résultats'!U160=1,1,0))/10)</f>
      </c>
      <c r="D161" s="41">
        <f>IF(ISBLANK('Liste d''élèves'!C158),"",(IF('Saisie des résultats'!E160=1,1,0)+IF('Saisie des résultats'!H160=1,1,0)+IF('Saisie des résultats'!I160=1,1,0)+IF('Saisie des résultats'!L160=1,1,0)+IF('Saisie des résultats'!P160=1,1,0)+IF('Saisie des résultats'!Q160=1,1,0)+IF('Saisie des résultats'!R160=1,1,0)+IF('Saisie des résultats'!S160=1,1,0)+IF('Saisie des résultats'!T160=1,1,0)+IF('Saisie des résultats'!V160=1,1,0)+IF('Saisie des résultats'!W160=1,1,0)+IF('Saisie des résultats'!X160=1,1,0)+IF('Saisie des résultats'!Y160=1,1,0))/13)</f>
      </c>
      <c r="E161" s="41">
        <f>IF(ISBLANK('Liste d''élèves'!C158),"",(IF('Saisie des résultats'!Z160=1,1,0)+IF('Saisie des résultats'!AA160=1,1,0)+IF('Saisie des résultats'!AB160=1,1,0)+IF('Saisie des résultats'!AC160=1,1,0)+IF('Saisie des résultats'!AD160=1,1,0)+IF('Saisie des résultats'!AE160=1,1,0))/6)</f>
      </c>
      <c r="F161" s="45">
        <f>IF(ISBLANK('Liste d''élèves'!C158),"",(10*C161+13*D161+6*E161)/29)</f>
      </c>
    </row>
    <row r="162" spans="2:6" ht="12.75">
      <c r="B162" s="15">
        <f>IF(ISBLANK('Liste d''élèves'!C159),"",('Liste d''élèves'!C159))</f>
      </c>
      <c r="C162" s="40">
        <f>IF(ISBLANK('Liste d''élèves'!C159),"",(IF('Saisie des résultats'!C161=1,1,0)+IF('Saisie des résultats'!D161=1,1,0)+IF('Saisie des résultats'!F161=1,1,0)+IF('Saisie des résultats'!G161=1,1,0)+IF('Saisie des résultats'!J161=1,1,0)+IF('Saisie des résultats'!K161=1,1,0)+IF('Saisie des résultats'!M161=1,1,0)+IF('Saisie des résultats'!N161=1,1,0)+IF('Saisie des résultats'!O161=1,1,0)+IF('Saisie des résultats'!U161=1,1,0))/10)</f>
      </c>
      <c r="D162" s="41">
        <f>IF(ISBLANK('Liste d''élèves'!C159),"",(IF('Saisie des résultats'!E161=1,1,0)+IF('Saisie des résultats'!H161=1,1,0)+IF('Saisie des résultats'!I161=1,1,0)+IF('Saisie des résultats'!L161=1,1,0)+IF('Saisie des résultats'!P161=1,1,0)+IF('Saisie des résultats'!Q161=1,1,0)+IF('Saisie des résultats'!R161=1,1,0)+IF('Saisie des résultats'!S161=1,1,0)+IF('Saisie des résultats'!T161=1,1,0)+IF('Saisie des résultats'!V161=1,1,0)+IF('Saisie des résultats'!W161=1,1,0)+IF('Saisie des résultats'!X161=1,1,0)+IF('Saisie des résultats'!Y161=1,1,0))/13)</f>
      </c>
      <c r="E162" s="41">
        <f>IF(ISBLANK('Liste d''élèves'!C159),"",(IF('Saisie des résultats'!Z161=1,1,0)+IF('Saisie des résultats'!AA161=1,1,0)+IF('Saisie des résultats'!AB161=1,1,0)+IF('Saisie des résultats'!AC161=1,1,0)+IF('Saisie des résultats'!AD161=1,1,0)+IF('Saisie des résultats'!AE161=1,1,0))/6)</f>
      </c>
      <c r="F162" s="45">
        <f>IF(ISBLANK('Liste d''élèves'!C159),"",(10*C162+13*D162+6*E162)/29)</f>
      </c>
    </row>
    <row r="163" spans="2:6" ht="12.75">
      <c r="B163" s="15">
        <f>IF(ISBLANK('Liste d''élèves'!C160),"",('Liste d''élèves'!C160))</f>
      </c>
      <c r="C163" s="40">
        <f>IF(ISBLANK('Liste d''élèves'!C160),"",(IF('Saisie des résultats'!C162=1,1,0)+IF('Saisie des résultats'!D162=1,1,0)+IF('Saisie des résultats'!F162=1,1,0)+IF('Saisie des résultats'!G162=1,1,0)+IF('Saisie des résultats'!J162=1,1,0)+IF('Saisie des résultats'!K162=1,1,0)+IF('Saisie des résultats'!M162=1,1,0)+IF('Saisie des résultats'!N162=1,1,0)+IF('Saisie des résultats'!O162=1,1,0)+IF('Saisie des résultats'!U162=1,1,0))/10)</f>
      </c>
      <c r="D163" s="41">
        <f>IF(ISBLANK('Liste d''élèves'!C160),"",(IF('Saisie des résultats'!E162=1,1,0)+IF('Saisie des résultats'!H162=1,1,0)+IF('Saisie des résultats'!I162=1,1,0)+IF('Saisie des résultats'!L162=1,1,0)+IF('Saisie des résultats'!P162=1,1,0)+IF('Saisie des résultats'!Q162=1,1,0)+IF('Saisie des résultats'!R162=1,1,0)+IF('Saisie des résultats'!S162=1,1,0)+IF('Saisie des résultats'!T162=1,1,0)+IF('Saisie des résultats'!V162=1,1,0)+IF('Saisie des résultats'!W162=1,1,0)+IF('Saisie des résultats'!X162=1,1,0)+IF('Saisie des résultats'!Y162=1,1,0))/13)</f>
      </c>
      <c r="E163" s="41">
        <f>IF(ISBLANK('Liste d''élèves'!C160),"",(IF('Saisie des résultats'!Z162=1,1,0)+IF('Saisie des résultats'!AA162=1,1,0)+IF('Saisie des résultats'!AB162=1,1,0)+IF('Saisie des résultats'!AC162=1,1,0)+IF('Saisie des résultats'!AD162=1,1,0)+IF('Saisie des résultats'!AE162=1,1,0))/6)</f>
      </c>
      <c r="F163" s="45">
        <f>IF(ISBLANK('Liste d''élèves'!C160),"",(10*C163+13*D163+6*E163)/29)</f>
      </c>
    </row>
    <row r="164" spans="2:6" ht="12.75">
      <c r="B164" s="15">
        <f>IF(ISBLANK('Liste d''élèves'!C161),"",('Liste d''élèves'!C161))</f>
      </c>
      <c r="C164" s="40">
        <f>IF(ISBLANK('Liste d''élèves'!C161),"",(IF('Saisie des résultats'!C163=1,1,0)+IF('Saisie des résultats'!D163=1,1,0)+IF('Saisie des résultats'!F163=1,1,0)+IF('Saisie des résultats'!G163=1,1,0)+IF('Saisie des résultats'!J163=1,1,0)+IF('Saisie des résultats'!K163=1,1,0)+IF('Saisie des résultats'!M163=1,1,0)+IF('Saisie des résultats'!N163=1,1,0)+IF('Saisie des résultats'!O163=1,1,0)+IF('Saisie des résultats'!U163=1,1,0))/10)</f>
      </c>
      <c r="D164" s="41">
        <f>IF(ISBLANK('Liste d''élèves'!C161),"",(IF('Saisie des résultats'!E163=1,1,0)+IF('Saisie des résultats'!H163=1,1,0)+IF('Saisie des résultats'!I163=1,1,0)+IF('Saisie des résultats'!L163=1,1,0)+IF('Saisie des résultats'!P163=1,1,0)+IF('Saisie des résultats'!Q163=1,1,0)+IF('Saisie des résultats'!R163=1,1,0)+IF('Saisie des résultats'!S163=1,1,0)+IF('Saisie des résultats'!T163=1,1,0)+IF('Saisie des résultats'!V163=1,1,0)+IF('Saisie des résultats'!W163=1,1,0)+IF('Saisie des résultats'!X163=1,1,0)+IF('Saisie des résultats'!Y163=1,1,0))/13)</f>
      </c>
      <c r="E164" s="41">
        <f>IF(ISBLANK('Liste d''élèves'!C161),"",(IF('Saisie des résultats'!Z163=1,1,0)+IF('Saisie des résultats'!AA163=1,1,0)+IF('Saisie des résultats'!AB163=1,1,0)+IF('Saisie des résultats'!AC163=1,1,0)+IF('Saisie des résultats'!AD163=1,1,0)+IF('Saisie des résultats'!AE163=1,1,0))/6)</f>
      </c>
      <c r="F164" s="45">
        <f>IF(ISBLANK('Liste d''élèves'!C161),"",(10*C164+13*D164+6*E164)/29)</f>
      </c>
    </row>
    <row r="165" spans="2:6" ht="12.75">
      <c r="B165" s="15">
        <f>IF(ISBLANK('Liste d''élèves'!C162),"",('Liste d''élèves'!C162))</f>
      </c>
      <c r="C165" s="40">
        <f>IF(ISBLANK('Liste d''élèves'!C162),"",(IF('Saisie des résultats'!C164=1,1,0)+IF('Saisie des résultats'!D164=1,1,0)+IF('Saisie des résultats'!F164=1,1,0)+IF('Saisie des résultats'!G164=1,1,0)+IF('Saisie des résultats'!J164=1,1,0)+IF('Saisie des résultats'!K164=1,1,0)+IF('Saisie des résultats'!M164=1,1,0)+IF('Saisie des résultats'!N164=1,1,0)+IF('Saisie des résultats'!O164=1,1,0)+IF('Saisie des résultats'!U164=1,1,0))/10)</f>
      </c>
      <c r="D165" s="41">
        <f>IF(ISBLANK('Liste d''élèves'!C162),"",(IF('Saisie des résultats'!E164=1,1,0)+IF('Saisie des résultats'!H164=1,1,0)+IF('Saisie des résultats'!I164=1,1,0)+IF('Saisie des résultats'!L164=1,1,0)+IF('Saisie des résultats'!P164=1,1,0)+IF('Saisie des résultats'!Q164=1,1,0)+IF('Saisie des résultats'!R164=1,1,0)+IF('Saisie des résultats'!S164=1,1,0)+IF('Saisie des résultats'!T164=1,1,0)+IF('Saisie des résultats'!V164=1,1,0)+IF('Saisie des résultats'!W164=1,1,0)+IF('Saisie des résultats'!X164=1,1,0)+IF('Saisie des résultats'!Y164=1,1,0))/13)</f>
      </c>
      <c r="E165" s="41">
        <f>IF(ISBLANK('Liste d''élèves'!C162),"",(IF('Saisie des résultats'!Z164=1,1,0)+IF('Saisie des résultats'!AA164=1,1,0)+IF('Saisie des résultats'!AB164=1,1,0)+IF('Saisie des résultats'!AC164=1,1,0)+IF('Saisie des résultats'!AD164=1,1,0)+IF('Saisie des résultats'!AE164=1,1,0))/6)</f>
      </c>
      <c r="F165" s="45">
        <f>IF(ISBLANK('Liste d''élèves'!C162),"",(10*C165+13*D165+6*E165)/29)</f>
      </c>
    </row>
    <row r="166" spans="2:6" ht="12.75">
      <c r="B166" s="15">
        <f>IF(ISBLANK('Liste d''élèves'!C163),"",('Liste d''élèves'!C163))</f>
      </c>
      <c r="C166" s="40">
        <f>IF(ISBLANK('Liste d''élèves'!C163),"",(IF('Saisie des résultats'!C165=1,1,0)+IF('Saisie des résultats'!D165=1,1,0)+IF('Saisie des résultats'!F165=1,1,0)+IF('Saisie des résultats'!G165=1,1,0)+IF('Saisie des résultats'!J165=1,1,0)+IF('Saisie des résultats'!K165=1,1,0)+IF('Saisie des résultats'!M165=1,1,0)+IF('Saisie des résultats'!N165=1,1,0)+IF('Saisie des résultats'!O165=1,1,0)+IF('Saisie des résultats'!U165=1,1,0))/10)</f>
      </c>
      <c r="D166" s="41">
        <f>IF(ISBLANK('Liste d''élèves'!C163),"",(IF('Saisie des résultats'!E165=1,1,0)+IF('Saisie des résultats'!H165=1,1,0)+IF('Saisie des résultats'!I165=1,1,0)+IF('Saisie des résultats'!L165=1,1,0)+IF('Saisie des résultats'!P165=1,1,0)+IF('Saisie des résultats'!Q165=1,1,0)+IF('Saisie des résultats'!R165=1,1,0)+IF('Saisie des résultats'!S165=1,1,0)+IF('Saisie des résultats'!T165=1,1,0)+IF('Saisie des résultats'!V165=1,1,0)+IF('Saisie des résultats'!W165=1,1,0)+IF('Saisie des résultats'!X165=1,1,0)+IF('Saisie des résultats'!Y165=1,1,0))/13)</f>
      </c>
      <c r="E166" s="41">
        <f>IF(ISBLANK('Liste d''élèves'!C163),"",(IF('Saisie des résultats'!Z165=1,1,0)+IF('Saisie des résultats'!AA165=1,1,0)+IF('Saisie des résultats'!AB165=1,1,0)+IF('Saisie des résultats'!AC165=1,1,0)+IF('Saisie des résultats'!AD165=1,1,0)+IF('Saisie des résultats'!AE165=1,1,0))/6)</f>
      </c>
      <c r="F166" s="45">
        <f>IF(ISBLANK('Liste d''élèves'!C163),"",(10*C166+13*D166+6*E166)/29)</f>
      </c>
    </row>
    <row r="167" spans="2:6" ht="12.75">
      <c r="B167" s="15">
        <f>IF(ISBLANK('Liste d''élèves'!C164),"",('Liste d''élèves'!C164))</f>
      </c>
      <c r="C167" s="40">
        <f>IF(ISBLANK('Liste d''élèves'!C164),"",(IF('Saisie des résultats'!C166=1,1,0)+IF('Saisie des résultats'!D166=1,1,0)+IF('Saisie des résultats'!F166=1,1,0)+IF('Saisie des résultats'!G166=1,1,0)+IF('Saisie des résultats'!J166=1,1,0)+IF('Saisie des résultats'!K166=1,1,0)+IF('Saisie des résultats'!M166=1,1,0)+IF('Saisie des résultats'!N166=1,1,0)+IF('Saisie des résultats'!O166=1,1,0)+IF('Saisie des résultats'!U166=1,1,0))/10)</f>
      </c>
      <c r="D167" s="41">
        <f>IF(ISBLANK('Liste d''élèves'!C164),"",(IF('Saisie des résultats'!E166=1,1,0)+IF('Saisie des résultats'!H166=1,1,0)+IF('Saisie des résultats'!I166=1,1,0)+IF('Saisie des résultats'!L166=1,1,0)+IF('Saisie des résultats'!P166=1,1,0)+IF('Saisie des résultats'!Q166=1,1,0)+IF('Saisie des résultats'!R166=1,1,0)+IF('Saisie des résultats'!S166=1,1,0)+IF('Saisie des résultats'!T166=1,1,0)+IF('Saisie des résultats'!V166=1,1,0)+IF('Saisie des résultats'!W166=1,1,0)+IF('Saisie des résultats'!X166=1,1,0)+IF('Saisie des résultats'!Y166=1,1,0))/13)</f>
      </c>
      <c r="E167" s="41">
        <f>IF(ISBLANK('Liste d''élèves'!C164),"",(IF('Saisie des résultats'!Z166=1,1,0)+IF('Saisie des résultats'!AA166=1,1,0)+IF('Saisie des résultats'!AB166=1,1,0)+IF('Saisie des résultats'!AC166=1,1,0)+IF('Saisie des résultats'!AD166=1,1,0)+IF('Saisie des résultats'!AE166=1,1,0))/6)</f>
      </c>
      <c r="F167" s="45">
        <f>IF(ISBLANK('Liste d''élèves'!C164),"",(10*C167+13*D167+6*E167)/29)</f>
      </c>
    </row>
    <row r="168" spans="2:6" ht="12.75">
      <c r="B168" s="15">
        <f>IF(ISBLANK('Liste d''élèves'!C165),"",('Liste d''élèves'!C165))</f>
      </c>
      <c r="C168" s="40">
        <f>IF(ISBLANK('Liste d''élèves'!C165),"",(IF('Saisie des résultats'!C167=1,1,0)+IF('Saisie des résultats'!D167=1,1,0)+IF('Saisie des résultats'!F167=1,1,0)+IF('Saisie des résultats'!G167=1,1,0)+IF('Saisie des résultats'!J167=1,1,0)+IF('Saisie des résultats'!K167=1,1,0)+IF('Saisie des résultats'!M167=1,1,0)+IF('Saisie des résultats'!N167=1,1,0)+IF('Saisie des résultats'!O167=1,1,0)+IF('Saisie des résultats'!U167=1,1,0))/10)</f>
      </c>
      <c r="D168" s="41">
        <f>IF(ISBLANK('Liste d''élèves'!C165),"",(IF('Saisie des résultats'!E167=1,1,0)+IF('Saisie des résultats'!H167=1,1,0)+IF('Saisie des résultats'!I167=1,1,0)+IF('Saisie des résultats'!L167=1,1,0)+IF('Saisie des résultats'!P167=1,1,0)+IF('Saisie des résultats'!Q167=1,1,0)+IF('Saisie des résultats'!R167=1,1,0)+IF('Saisie des résultats'!S167=1,1,0)+IF('Saisie des résultats'!T167=1,1,0)+IF('Saisie des résultats'!V167=1,1,0)+IF('Saisie des résultats'!W167=1,1,0)+IF('Saisie des résultats'!X167=1,1,0)+IF('Saisie des résultats'!Y167=1,1,0))/13)</f>
      </c>
      <c r="E168" s="41">
        <f>IF(ISBLANK('Liste d''élèves'!C165),"",(IF('Saisie des résultats'!Z167=1,1,0)+IF('Saisie des résultats'!AA167=1,1,0)+IF('Saisie des résultats'!AB167=1,1,0)+IF('Saisie des résultats'!AC167=1,1,0)+IF('Saisie des résultats'!AD167=1,1,0)+IF('Saisie des résultats'!AE167=1,1,0))/6)</f>
      </c>
      <c r="F168" s="45">
        <f>IF(ISBLANK('Liste d''élèves'!C165),"",(10*C168+13*D168+6*E168)/29)</f>
      </c>
    </row>
    <row r="169" spans="2:6" ht="12.75">
      <c r="B169" s="15">
        <f>IF(ISBLANK('Liste d''élèves'!C166),"",('Liste d''élèves'!C166))</f>
      </c>
      <c r="C169" s="40">
        <f>IF(ISBLANK('Liste d''élèves'!C166),"",(IF('Saisie des résultats'!C168=1,1,0)+IF('Saisie des résultats'!D168=1,1,0)+IF('Saisie des résultats'!F168=1,1,0)+IF('Saisie des résultats'!G168=1,1,0)+IF('Saisie des résultats'!J168=1,1,0)+IF('Saisie des résultats'!K168=1,1,0)+IF('Saisie des résultats'!M168=1,1,0)+IF('Saisie des résultats'!N168=1,1,0)+IF('Saisie des résultats'!O168=1,1,0)+IF('Saisie des résultats'!U168=1,1,0))/10)</f>
      </c>
      <c r="D169" s="41">
        <f>IF(ISBLANK('Liste d''élèves'!C166),"",(IF('Saisie des résultats'!E168=1,1,0)+IF('Saisie des résultats'!H168=1,1,0)+IF('Saisie des résultats'!I168=1,1,0)+IF('Saisie des résultats'!L168=1,1,0)+IF('Saisie des résultats'!P168=1,1,0)+IF('Saisie des résultats'!Q168=1,1,0)+IF('Saisie des résultats'!R168=1,1,0)+IF('Saisie des résultats'!S168=1,1,0)+IF('Saisie des résultats'!T168=1,1,0)+IF('Saisie des résultats'!V168=1,1,0)+IF('Saisie des résultats'!W168=1,1,0)+IF('Saisie des résultats'!X168=1,1,0)+IF('Saisie des résultats'!Y168=1,1,0))/13)</f>
      </c>
      <c r="E169" s="41">
        <f>IF(ISBLANK('Liste d''élèves'!C166),"",(IF('Saisie des résultats'!Z168=1,1,0)+IF('Saisie des résultats'!AA168=1,1,0)+IF('Saisie des résultats'!AB168=1,1,0)+IF('Saisie des résultats'!AC168=1,1,0)+IF('Saisie des résultats'!AD168=1,1,0)+IF('Saisie des résultats'!AE168=1,1,0))/6)</f>
      </c>
      <c r="F169" s="45">
        <f>IF(ISBLANK('Liste d''élèves'!C166),"",(10*C169+13*D169+6*E169)/29)</f>
      </c>
    </row>
    <row r="170" spans="2:6" ht="12.75">
      <c r="B170" s="15">
        <f>IF(ISBLANK('Liste d''élèves'!C167),"",('Liste d''élèves'!C167))</f>
      </c>
      <c r="C170" s="40">
        <f>IF(ISBLANK('Liste d''élèves'!C167),"",(IF('Saisie des résultats'!C169=1,1,0)+IF('Saisie des résultats'!D169=1,1,0)+IF('Saisie des résultats'!F169=1,1,0)+IF('Saisie des résultats'!G169=1,1,0)+IF('Saisie des résultats'!J169=1,1,0)+IF('Saisie des résultats'!K169=1,1,0)+IF('Saisie des résultats'!M169=1,1,0)+IF('Saisie des résultats'!N169=1,1,0)+IF('Saisie des résultats'!O169=1,1,0)+IF('Saisie des résultats'!U169=1,1,0))/10)</f>
      </c>
      <c r="D170" s="41">
        <f>IF(ISBLANK('Liste d''élèves'!C167),"",(IF('Saisie des résultats'!E169=1,1,0)+IF('Saisie des résultats'!H169=1,1,0)+IF('Saisie des résultats'!I169=1,1,0)+IF('Saisie des résultats'!L169=1,1,0)+IF('Saisie des résultats'!P169=1,1,0)+IF('Saisie des résultats'!Q169=1,1,0)+IF('Saisie des résultats'!R169=1,1,0)+IF('Saisie des résultats'!S169=1,1,0)+IF('Saisie des résultats'!T169=1,1,0)+IF('Saisie des résultats'!V169=1,1,0)+IF('Saisie des résultats'!W169=1,1,0)+IF('Saisie des résultats'!X169=1,1,0)+IF('Saisie des résultats'!Y169=1,1,0))/13)</f>
      </c>
      <c r="E170" s="41">
        <f>IF(ISBLANK('Liste d''élèves'!C167),"",(IF('Saisie des résultats'!Z169=1,1,0)+IF('Saisie des résultats'!AA169=1,1,0)+IF('Saisie des résultats'!AB169=1,1,0)+IF('Saisie des résultats'!AC169=1,1,0)+IF('Saisie des résultats'!AD169=1,1,0)+IF('Saisie des résultats'!AE169=1,1,0))/6)</f>
      </c>
      <c r="F170" s="45">
        <f>IF(ISBLANK('Liste d''élèves'!C167),"",(10*C170+13*D170+6*E170)/29)</f>
      </c>
    </row>
    <row r="171" spans="2:6" ht="12.75">
      <c r="B171" s="15">
        <f>IF(ISBLANK('Liste d''élèves'!C168),"",('Liste d''élèves'!C168))</f>
      </c>
      <c r="C171" s="40">
        <f>IF(ISBLANK('Liste d''élèves'!C168),"",(IF('Saisie des résultats'!C170=1,1,0)+IF('Saisie des résultats'!D170=1,1,0)+IF('Saisie des résultats'!F170=1,1,0)+IF('Saisie des résultats'!G170=1,1,0)+IF('Saisie des résultats'!J170=1,1,0)+IF('Saisie des résultats'!K170=1,1,0)+IF('Saisie des résultats'!M170=1,1,0)+IF('Saisie des résultats'!N170=1,1,0)+IF('Saisie des résultats'!O170=1,1,0)+IF('Saisie des résultats'!U170=1,1,0))/10)</f>
      </c>
      <c r="D171" s="41">
        <f>IF(ISBLANK('Liste d''élèves'!C168),"",(IF('Saisie des résultats'!E170=1,1,0)+IF('Saisie des résultats'!H170=1,1,0)+IF('Saisie des résultats'!I170=1,1,0)+IF('Saisie des résultats'!L170=1,1,0)+IF('Saisie des résultats'!P170=1,1,0)+IF('Saisie des résultats'!Q170=1,1,0)+IF('Saisie des résultats'!R170=1,1,0)+IF('Saisie des résultats'!S170=1,1,0)+IF('Saisie des résultats'!T170=1,1,0)+IF('Saisie des résultats'!V170=1,1,0)+IF('Saisie des résultats'!W170=1,1,0)+IF('Saisie des résultats'!X170=1,1,0)+IF('Saisie des résultats'!Y170=1,1,0))/13)</f>
      </c>
      <c r="E171" s="41">
        <f>IF(ISBLANK('Liste d''élèves'!C168),"",(IF('Saisie des résultats'!Z170=1,1,0)+IF('Saisie des résultats'!AA170=1,1,0)+IF('Saisie des résultats'!AB170=1,1,0)+IF('Saisie des résultats'!AC170=1,1,0)+IF('Saisie des résultats'!AD170=1,1,0)+IF('Saisie des résultats'!AE170=1,1,0))/6)</f>
      </c>
      <c r="F171" s="45">
        <f>IF(ISBLANK('Liste d''élèves'!C168),"",(10*C171+13*D171+6*E171)/29)</f>
      </c>
    </row>
    <row r="172" spans="2:6" ht="12.75">
      <c r="B172" s="15">
        <f>IF(ISBLANK('Liste d''élèves'!C169),"",('Liste d''élèves'!C169))</f>
      </c>
      <c r="C172" s="40">
        <f>IF(ISBLANK('Liste d''élèves'!C169),"",(IF('Saisie des résultats'!C171=1,1,0)+IF('Saisie des résultats'!D171=1,1,0)+IF('Saisie des résultats'!F171=1,1,0)+IF('Saisie des résultats'!G171=1,1,0)+IF('Saisie des résultats'!J171=1,1,0)+IF('Saisie des résultats'!K171=1,1,0)+IF('Saisie des résultats'!M171=1,1,0)+IF('Saisie des résultats'!N171=1,1,0)+IF('Saisie des résultats'!O171=1,1,0)+IF('Saisie des résultats'!U171=1,1,0))/10)</f>
      </c>
      <c r="D172" s="41">
        <f>IF(ISBLANK('Liste d''élèves'!C169),"",(IF('Saisie des résultats'!E171=1,1,0)+IF('Saisie des résultats'!H171=1,1,0)+IF('Saisie des résultats'!I171=1,1,0)+IF('Saisie des résultats'!L171=1,1,0)+IF('Saisie des résultats'!P171=1,1,0)+IF('Saisie des résultats'!Q171=1,1,0)+IF('Saisie des résultats'!R171=1,1,0)+IF('Saisie des résultats'!S171=1,1,0)+IF('Saisie des résultats'!T171=1,1,0)+IF('Saisie des résultats'!V171=1,1,0)+IF('Saisie des résultats'!W171=1,1,0)+IF('Saisie des résultats'!X171=1,1,0)+IF('Saisie des résultats'!Y171=1,1,0))/13)</f>
      </c>
      <c r="E172" s="41">
        <f>IF(ISBLANK('Liste d''élèves'!C169),"",(IF('Saisie des résultats'!Z171=1,1,0)+IF('Saisie des résultats'!AA171=1,1,0)+IF('Saisie des résultats'!AB171=1,1,0)+IF('Saisie des résultats'!AC171=1,1,0)+IF('Saisie des résultats'!AD171=1,1,0)+IF('Saisie des résultats'!AE171=1,1,0))/6)</f>
      </c>
      <c r="F172" s="45">
        <f>IF(ISBLANK('Liste d''élèves'!C169),"",(10*C172+13*D172+6*E172)/29)</f>
      </c>
    </row>
    <row r="173" spans="2:6" ht="12.75">
      <c r="B173" s="15">
        <f>IF(ISBLANK('Liste d''élèves'!C170),"",('Liste d''élèves'!C170))</f>
      </c>
      <c r="C173" s="40">
        <f>IF(ISBLANK('Liste d''élèves'!C170),"",(IF('Saisie des résultats'!C172=1,1,0)+IF('Saisie des résultats'!D172=1,1,0)+IF('Saisie des résultats'!F172=1,1,0)+IF('Saisie des résultats'!G172=1,1,0)+IF('Saisie des résultats'!J172=1,1,0)+IF('Saisie des résultats'!K172=1,1,0)+IF('Saisie des résultats'!M172=1,1,0)+IF('Saisie des résultats'!N172=1,1,0)+IF('Saisie des résultats'!O172=1,1,0)+IF('Saisie des résultats'!U172=1,1,0))/10)</f>
      </c>
      <c r="D173" s="41">
        <f>IF(ISBLANK('Liste d''élèves'!C170),"",(IF('Saisie des résultats'!E172=1,1,0)+IF('Saisie des résultats'!H172=1,1,0)+IF('Saisie des résultats'!I172=1,1,0)+IF('Saisie des résultats'!L172=1,1,0)+IF('Saisie des résultats'!P172=1,1,0)+IF('Saisie des résultats'!Q172=1,1,0)+IF('Saisie des résultats'!R172=1,1,0)+IF('Saisie des résultats'!S172=1,1,0)+IF('Saisie des résultats'!T172=1,1,0)+IF('Saisie des résultats'!V172=1,1,0)+IF('Saisie des résultats'!W172=1,1,0)+IF('Saisie des résultats'!X172=1,1,0)+IF('Saisie des résultats'!Y172=1,1,0))/13)</f>
      </c>
      <c r="E173" s="41">
        <f>IF(ISBLANK('Liste d''élèves'!C170),"",(IF('Saisie des résultats'!Z172=1,1,0)+IF('Saisie des résultats'!AA172=1,1,0)+IF('Saisie des résultats'!AB172=1,1,0)+IF('Saisie des résultats'!AC172=1,1,0)+IF('Saisie des résultats'!AD172=1,1,0)+IF('Saisie des résultats'!AE172=1,1,0))/6)</f>
      </c>
      <c r="F173" s="45">
        <f>IF(ISBLANK('Liste d''élèves'!C170),"",(10*C173+13*D173+6*E173)/29)</f>
      </c>
    </row>
    <row r="174" spans="2:6" ht="12.75">
      <c r="B174" s="15">
        <f>IF(ISBLANK('Liste d''élèves'!C171),"",('Liste d''élèves'!C171))</f>
      </c>
      <c r="C174" s="40">
        <f>IF(ISBLANK('Liste d''élèves'!C171),"",(IF('Saisie des résultats'!C173=1,1,0)+IF('Saisie des résultats'!D173=1,1,0)+IF('Saisie des résultats'!F173=1,1,0)+IF('Saisie des résultats'!G173=1,1,0)+IF('Saisie des résultats'!J173=1,1,0)+IF('Saisie des résultats'!K173=1,1,0)+IF('Saisie des résultats'!M173=1,1,0)+IF('Saisie des résultats'!N173=1,1,0)+IF('Saisie des résultats'!O173=1,1,0)+IF('Saisie des résultats'!U173=1,1,0))/10)</f>
      </c>
      <c r="D174" s="41">
        <f>IF(ISBLANK('Liste d''élèves'!C171),"",(IF('Saisie des résultats'!E173=1,1,0)+IF('Saisie des résultats'!H173=1,1,0)+IF('Saisie des résultats'!I173=1,1,0)+IF('Saisie des résultats'!L173=1,1,0)+IF('Saisie des résultats'!P173=1,1,0)+IF('Saisie des résultats'!Q173=1,1,0)+IF('Saisie des résultats'!R173=1,1,0)+IF('Saisie des résultats'!S173=1,1,0)+IF('Saisie des résultats'!T173=1,1,0)+IF('Saisie des résultats'!V173=1,1,0)+IF('Saisie des résultats'!W173=1,1,0)+IF('Saisie des résultats'!X173=1,1,0)+IF('Saisie des résultats'!Y173=1,1,0))/13)</f>
      </c>
      <c r="E174" s="41">
        <f>IF(ISBLANK('Liste d''élèves'!C171),"",(IF('Saisie des résultats'!Z173=1,1,0)+IF('Saisie des résultats'!AA173=1,1,0)+IF('Saisie des résultats'!AB173=1,1,0)+IF('Saisie des résultats'!AC173=1,1,0)+IF('Saisie des résultats'!AD173=1,1,0)+IF('Saisie des résultats'!AE173=1,1,0))/6)</f>
      </c>
      <c r="F174" s="45">
        <f>IF(ISBLANK('Liste d''élèves'!C171),"",(10*C174+13*D174+6*E174)/29)</f>
      </c>
    </row>
    <row r="175" spans="2:6" ht="12.75">
      <c r="B175" s="15">
        <f>IF(ISBLANK('Liste d''élèves'!C172),"",('Liste d''élèves'!C172))</f>
      </c>
      <c r="C175" s="40">
        <f>IF(ISBLANK('Liste d''élèves'!C172),"",(IF('Saisie des résultats'!C174=1,1,0)+IF('Saisie des résultats'!D174=1,1,0)+IF('Saisie des résultats'!F174=1,1,0)+IF('Saisie des résultats'!G174=1,1,0)+IF('Saisie des résultats'!J174=1,1,0)+IF('Saisie des résultats'!K174=1,1,0)+IF('Saisie des résultats'!M174=1,1,0)+IF('Saisie des résultats'!N174=1,1,0)+IF('Saisie des résultats'!O174=1,1,0)+IF('Saisie des résultats'!U174=1,1,0))/10)</f>
      </c>
      <c r="D175" s="41">
        <f>IF(ISBLANK('Liste d''élèves'!C172),"",(IF('Saisie des résultats'!E174=1,1,0)+IF('Saisie des résultats'!H174=1,1,0)+IF('Saisie des résultats'!I174=1,1,0)+IF('Saisie des résultats'!L174=1,1,0)+IF('Saisie des résultats'!P174=1,1,0)+IF('Saisie des résultats'!Q174=1,1,0)+IF('Saisie des résultats'!R174=1,1,0)+IF('Saisie des résultats'!S174=1,1,0)+IF('Saisie des résultats'!T174=1,1,0)+IF('Saisie des résultats'!V174=1,1,0)+IF('Saisie des résultats'!W174=1,1,0)+IF('Saisie des résultats'!X174=1,1,0)+IF('Saisie des résultats'!Y174=1,1,0))/13)</f>
      </c>
      <c r="E175" s="41">
        <f>IF(ISBLANK('Liste d''élèves'!C172),"",(IF('Saisie des résultats'!Z174=1,1,0)+IF('Saisie des résultats'!AA174=1,1,0)+IF('Saisie des résultats'!AB174=1,1,0)+IF('Saisie des résultats'!AC174=1,1,0)+IF('Saisie des résultats'!AD174=1,1,0)+IF('Saisie des résultats'!AE174=1,1,0))/6)</f>
      </c>
      <c r="F175" s="45">
        <f>IF(ISBLANK('Liste d''élèves'!C172),"",(10*C175+13*D175+6*E175)/29)</f>
      </c>
    </row>
    <row r="176" spans="2:6" ht="12.75">
      <c r="B176" s="15">
        <f>IF(ISBLANK('Liste d''élèves'!C173),"",('Liste d''élèves'!C173))</f>
      </c>
      <c r="C176" s="40">
        <f>IF(ISBLANK('Liste d''élèves'!C173),"",(IF('Saisie des résultats'!C175=1,1,0)+IF('Saisie des résultats'!D175=1,1,0)+IF('Saisie des résultats'!F175=1,1,0)+IF('Saisie des résultats'!G175=1,1,0)+IF('Saisie des résultats'!J175=1,1,0)+IF('Saisie des résultats'!K175=1,1,0)+IF('Saisie des résultats'!M175=1,1,0)+IF('Saisie des résultats'!N175=1,1,0)+IF('Saisie des résultats'!O175=1,1,0)+IF('Saisie des résultats'!U175=1,1,0))/10)</f>
      </c>
      <c r="D176" s="41">
        <f>IF(ISBLANK('Liste d''élèves'!C173),"",(IF('Saisie des résultats'!E175=1,1,0)+IF('Saisie des résultats'!H175=1,1,0)+IF('Saisie des résultats'!I175=1,1,0)+IF('Saisie des résultats'!L175=1,1,0)+IF('Saisie des résultats'!P175=1,1,0)+IF('Saisie des résultats'!Q175=1,1,0)+IF('Saisie des résultats'!R175=1,1,0)+IF('Saisie des résultats'!S175=1,1,0)+IF('Saisie des résultats'!T175=1,1,0)+IF('Saisie des résultats'!V175=1,1,0)+IF('Saisie des résultats'!W175=1,1,0)+IF('Saisie des résultats'!X175=1,1,0)+IF('Saisie des résultats'!Y175=1,1,0))/13)</f>
      </c>
      <c r="E176" s="41">
        <f>IF(ISBLANK('Liste d''élèves'!C173),"",(IF('Saisie des résultats'!Z175=1,1,0)+IF('Saisie des résultats'!AA175=1,1,0)+IF('Saisie des résultats'!AB175=1,1,0)+IF('Saisie des résultats'!AC175=1,1,0)+IF('Saisie des résultats'!AD175=1,1,0)+IF('Saisie des résultats'!AE175=1,1,0))/6)</f>
      </c>
      <c r="F176" s="45">
        <f>IF(ISBLANK('Liste d''élèves'!C173),"",(10*C176+13*D176+6*E176)/29)</f>
      </c>
    </row>
    <row r="177" spans="2:6" ht="12.75">
      <c r="B177" s="15">
        <f>IF(ISBLANK('Liste d''élèves'!C174),"",('Liste d''élèves'!C174))</f>
      </c>
      <c r="C177" s="40">
        <f>IF(ISBLANK('Liste d''élèves'!C174),"",(IF('Saisie des résultats'!C176=1,1,0)+IF('Saisie des résultats'!D176=1,1,0)+IF('Saisie des résultats'!F176=1,1,0)+IF('Saisie des résultats'!G176=1,1,0)+IF('Saisie des résultats'!J176=1,1,0)+IF('Saisie des résultats'!K176=1,1,0)+IF('Saisie des résultats'!M176=1,1,0)+IF('Saisie des résultats'!N176=1,1,0)+IF('Saisie des résultats'!O176=1,1,0)+IF('Saisie des résultats'!U176=1,1,0))/10)</f>
      </c>
      <c r="D177" s="41">
        <f>IF(ISBLANK('Liste d''élèves'!C174),"",(IF('Saisie des résultats'!E176=1,1,0)+IF('Saisie des résultats'!H176=1,1,0)+IF('Saisie des résultats'!I176=1,1,0)+IF('Saisie des résultats'!L176=1,1,0)+IF('Saisie des résultats'!P176=1,1,0)+IF('Saisie des résultats'!Q176=1,1,0)+IF('Saisie des résultats'!R176=1,1,0)+IF('Saisie des résultats'!S176=1,1,0)+IF('Saisie des résultats'!T176=1,1,0)+IF('Saisie des résultats'!V176=1,1,0)+IF('Saisie des résultats'!W176=1,1,0)+IF('Saisie des résultats'!X176=1,1,0)+IF('Saisie des résultats'!Y176=1,1,0))/13)</f>
      </c>
      <c r="E177" s="41">
        <f>IF(ISBLANK('Liste d''élèves'!C174),"",(IF('Saisie des résultats'!Z176=1,1,0)+IF('Saisie des résultats'!AA176=1,1,0)+IF('Saisie des résultats'!AB176=1,1,0)+IF('Saisie des résultats'!AC176=1,1,0)+IF('Saisie des résultats'!AD176=1,1,0)+IF('Saisie des résultats'!AE176=1,1,0))/6)</f>
      </c>
      <c r="F177" s="45">
        <f>IF(ISBLANK('Liste d''élèves'!C174),"",(10*C177+13*D177+6*E177)/29)</f>
      </c>
    </row>
    <row r="178" spans="2:6" ht="12.75">
      <c r="B178" s="15">
        <f>IF(ISBLANK('Liste d''élèves'!C175),"",('Liste d''élèves'!C175))</f>
      </c>
      <c r="C178" s="40">
        <f>IF(ISBLANK('Liste d''élèves'!C175),"",(IF('Saisie des résultats'!C177=1,1,0)+IF('Saisie des résultats'!D177=1,1,0)+IF('Saisie des résultats'!F177=1,1,0)+IF('Saisie des résultats'!G177=1,1,0)+IF('Saisie des résultats'!J177=1,1,0)+IF('Saisie des résultats'!K177=1,1,0)+IF('Saisie des résultats'!M177=1,1,0)+IF('Saisie des résultats'!N177=1,1,0)+IF('Saisie des résultats'!O177=1,1,0)+IF('Saisie des résultats'!U177=1,1,0))/10)</f>
      </c>
      <c r="D178" s="41">
        <f>IF(ISBLANK('Liste d''élèves'!C175),"",(IF('Saisie des résultats'!E177=1,1,0)+IF('Saisie des résultats'!H177=1,1,0)+IF('Saisie des résultats'!I177=1,1,0)+IF('Saisie des résultats'!L177=1,1,0)+IF('Saisie des résultats'!P177=1,1,0)+IF('Saisie des résultats'!Q177=1,1,0)+IF('Saisie des résultats'!R177=1,1,0)+IF('Saisie des résultats'!S177=1,1,0)+IF('Saisie des résultats'!T177=1,1,0)+IF('Saisie des résultats'!V177=1,1,0)+IF('Saisie des résultats'!W177=1,1,0)+IF('Saisie des résultats'!X177=1,1,0)+IF('Saisie des résultats'!Y177=1,1,0))/13)</f>
      </c>
      <c r="E178" s="41">
        <f>IF(ISBLANK('Liste d''élèves'!C175),"",(IF('Saisie des résultats'!Z177=1,1,0)+IF('Saisie des résultats'!AA177=1,1,0)+IF('Saisie des résultats'!AB177=1,1,0)+IF('Saisie des résultats'!AC177=1,1,0)+IF('Saisie des résultats'!AD177=1,1,0)+IF('Saisie des résultats'!AE177=1,1,0))/6)</f>
      </c>
      <c r="F178" s="45">
        <f>IF(ISBLANK('Liste d''élèves'!C175),"",(10*C178+13*D178+6*E178)/29)</f>
      </c>
    </row>
    <row r="179" spans="2:6" ht="12.75">
      <c r="B179" s="15">
        <f>IF(ISBLANK('Liste d''élèves'!C176),"",('Liste d''élèves'!C176))</f>
      </c>
      <c r="C179" s="40">
        <f>IF(ISBLANK('Liste d''élèves'!C176),"",(IF('Saisie des résultats'!C178=1,1,0)+IF('Saisie des résultats'!D178=1,1,0)+IF('Saisie des résultats'!F178=1,1,0)+IF('Saisie des résultats'!G178=1,1,0)+IF('Saisie des résultats'!J178=1,1,0)+IF('Saisie des résultats'!K178=1,1,0)+IF('Saisie des résultats'!M178=1,1,0)+IF('Saisie des résultats'!N178=1,1,0)+IF('Saisie des résultats'!O178=1,1,0)+IF('Saisie des résultats'!U178=1,1,0))/10)</f>
      </c>
      <c r="D179" s="41">
        <f>IF(ISBLANK('Liste d''élèves'!C176),"",(IF('Saisie des résultats'!E178=1,1,0)+IF('Saisie des résultats'!H178=1,1,0)+IF('Saisie des résultats'!I178=1,1,0)+IF('Saisie des résultats'!L178=1,1,0)+IF('Saisie des résultats'!P178=1,1,0)+IF('Saisie des résultats'!Q178=1,1,0)+IF('Saisie des résultats'!R178=1,1,0)+IF('Saisie des résultats'!S178=1,1,0)+IF('Saisie des résultats'!T178=1,1,0)+IF('Saisie des résultats'!V178=1,1,0)+IF('Saisie des résultats'!W178=1,1,0)+IF('Saisie des résultats'!X178=1,1,0)+IF('Saisie des résultats'!Y178=1,1,0))/13)</f>
      </c>
      <c r="E179" s="41">
        <f>IF(ISBLANK('Liste d''élèves'!C176),"",(IF('Saisie des résultats'!Z178=1,1,0)+IF('Saisie des résultats'!AA178=1,1,0)+IF('Saisie des résultats'!AB178=1,1,0)+IF('Saisie des résultats'!AC178=1,1,0)+IF('Saisie des résultats'!AD178=1,1,0)+IF('Saisie des résultats'!AE178=1,1,0))/6)</f>
      </c>
      <c r="F179" s="45">
        <f>IF(ISBLANK('Liste d''élèves'!C176),"",(10*C179+13*D179+6*E179)/29)</f>
      </c>
    </row>
    <row r="180" spans="2:6" ht="12.75">
      <c r="B180" s="15">
        <f>IF(ISBLANK('Liste d''élèves'!C177),"",('Liste d''élèves'!C177))</f>
      </c>
      <c r="C180" s="40">
        <f>IF(ISBLANK('Liste d''élèves'!C177),"",(IF('Saisie des résultats'!C179=1,1,0)+IF('Saisie des résultats'!D179=1,1,0)+IF('Saisie des résultats'!F179=1,1,0)+IF('Saisie des résultats'!G179=1,1,0)+IF('Saisie des résultats'!J179=1,1,0)+IF('Saisie des résultats'!K179=1,1,0)+IF('Saisie des résultats'!M179=1,1,0)+IF('Saisie des résultats'!N179=1,1,0)+IF('Saisie des résultats'!O179=1,1,0)+IF('Saisie des résultats'!U179=1,1,0))/10)</f>
      </c>
      <c r="D180" s="41">
        <f>IF(ISBLANK('Liste d''élèves'!C177),"",(IF('Saisie des résultats'!E179=1,1,0)+IF('Saisie des résultats'!H179=1,1,0)+IF('Saisie des résultats'!I179=1,1,0)+IF('Saisie des résultats'!L179=1,1,0)+IF('Saisie des résultats'!P179=1,1,0)+IF('Saisie des résultats'!Q179=1,1,0)+IF('Saisie des résultats'!R179=1,1,0)+IF('Saisie des résultats'!S179=1,1,0)+IF('Saisie des résultats'!T179=1,1,0)+IF('Saisie des résultats'!V179=1,1,0)+IF('Saisie des résultats'!W179=1,1,0)+IF('Saisie des résultats'!X179=1,1,0)+IF('Saisie des résultats'!Y179=1,1,0))/13)</f>
      </c>
      <c r="E180" s="41">
        <f>IF(ISBLANK('Liste d''élèves'!C177),"",(IF('Saisie des résultats'!Z179=1,1,0)+IF('Saisie des résultats'!AA179=1,1,0)+IF('Saisie des résultats'!AB179=1,1,0)+IF('Saisie des résultats'!AC179=1,1,0)+IF('Saisie des résultats'!AD179=1,1,0)+IF('Saisie des résultats'!AE179=1,1,0))/6)</f>
      </c>
      <c r="F180" s="45">
        <f>IF(ISBLANK('Liste d''élèves'!C177),"",(10*C180+13*D180+6*E180)/29)</f>
      </c>
    </row>
    <row r="181" spans="2:6" ht="12.75">
      <c r="B181" s="15">
        <f>IF(ISBLANK('Liste d''élèves'!C178),"",('Liste d''élèves'!C178))</f>
      </c>
      <c r="C181" s="40">
        <f>IF(ISBLANK('Liste d''élèves'!C178),"",(IF('Saisie des résultats'!C180=1,1,0)+IF('Saisie des résultats'!D180=1,1,0)+IF('Saisie des résultats'!F180=1,1,0)+IF('Saisie des résultats'!G180=1,1,0)+IF('Saisie des résultats'!J180=1,1,0)+IF('Saisie des résultats'!K180=1,1,0)+IF('Saisie des résultats'!M180=1,1,0)+IF('Saisie des résultats'!N180=1,1,0)+IF('Saisie des résultats'!O180=1,1,0)+IF('Saisie des résultats'!U180=1,1,0))/10)</f>
      </c>
      <c r="D181" s="41">
        <f>IF(ISBLANK('Liste d''élèves'!C178),"",(IF('Saisie des résultats'!E180=1,1,0)+IF('Saisie des résultats'!H180=1,1,0)+IF('Saisie des résultats'!I180=1,1,0)+IF('Saisie des résultats'!L180=1,1,0)+IF('Saisie des résultats'!P180=1,1,0)+IF('Saisie des résultats'!Q180=1,1,0)+IF('Saisie des résultats'!R180=1,1,0)+IF('Saisie des résultats'!S180=1,1,0)+IF('Saisie des résultats'!T180=1,1,0)+IF('Saisie des résultats'!V180=1,1,0)+IF('Saisie des résultats'!W180=1,1,0)+IF('Saisie des résultats'!X180=1,1,0)+IF('Saisie des résultats'!Y180=1,1,0))/13)</f>
      </c>
      <c r="E181" s="41">
        <f>IF(ISBLANK('Liste d''élèves'!C178),"",(IF('Saisie des résultats'!Z180=1,1,0)+IF('Saisie des résultats'!AA180=1,1,0)+IF('Saisie des résultats'!AB180=1,1,0)+IF('Saisie des résultats'!AC180=1,1,0)+IF('Saisie des résultats'!AD180=1,1,0)+IF('Saisie des résultats'!AE180=1,1,0))/6)</f>
      </c>
      <c r="F181" s="45">
        <f>IF(ISBLANK('Liste d''élèves'!C178),"",(10*C181+13*D181+6*E181)/29)</f>
      </c>
    </row>
    <row r="182" spans="2:6" ht="12.75">
      <c r="B182" s="15">
        <f>IF(ISBLANK('Liste d''élèves'!C179),"",('Liste d''élèves'!C179))</f>
      </c>
      <c r="C182" s="40">
        <f>IF(ISBLANK('Liste d''élèves'!C179),"",(IF('Saisie des résultats'!C181=1,1,0)+IF('Saisie des résultats'!D181=1,1,0)+IF('Saisie des résultats'!F181=1,1,0)+IF('Saisie des résultats'!G181=1,1,0)+IF('Saisie des résultats'!J181=1,1,0)+IF('Saisie des résultats'!K181=1,1,0)+IF('Saisie des résultats'!M181=1,1,0)+IF('Saisie des résultats'!N181=1,1,0)+IF('Saisie des résultats'!O181=1,1,0)+IF('Saisie des résultats'!U181=1,1,0))/10)</f>
      </c>
      <c r="D182" s="41">
        <f>IF(ISBLANK('Liste d''élèves'!C179),"",(IF('Saisie des résultats'!E181=1,1,0)+IF('Saisie des résultats'!H181=1,1,0)+IF('Saisie des résultats'!I181=1,1,0)+IF('Saisie des résultats'!L181=1,1,0)+IF('Saisie des résultats'!P181=1,1,0)+IF('Saisie des résultats'!Q181=1,1,0)+IF('Saisie des résultats'!R181=1,1,0)+IF('Saisie des résultats'!S181=1,1,0)+IF('Saisie des résultats'!T181=1,1,0)+IF('Saisie des résultats'!V181=1,1,0)+IF('Saisie des résultats'!W181=1,1,0)+IF('Saisie des résultats'!X181=1,1,0)+IF('Saisie des résultats'!Y181=1,1,0))/13)</f>
      </c>
      <c r="E182" s="41">
        <f>IF(ISBLANK('Liste d''élèves'!C179),"",(IF('Saisie des résultats'!Z181=1,1,0)+IF('Saisie des résultats'!AA181=1,1,0)+IF('Saisie des résultats'!AB181=1,1,0)+IF('Saisie des résultats'!AC181=1,1,0)+IF('Saisie des résultats'!AD181=1,1,0)+IF('Saisie des résultats'!AE181=1,1,0))/6)</f>
      </c>
      <c r="F182" s="45">
        <f>IF(ISBLANK('Liste d''élèves'!C179),"",(10*C182+13*D182+6*E182)/29)</f>
      </c>
    </row>
    <row r="183" spans="2:6" ht="12.75">
      <c r="B183" s="15">
        <f>IF(ISBLANK('Liste d''élèves'!C180),"",('Liste d''élèves'!C180))</f>
      </c>
      <c r="C183" s="40">
        <f>IF(ISBLANK('Liste d''élèves'!C180),"",(IF('Saisie des résultats'!C182=1,1,0)+IF('Saisie des résultats'!D182=1,1,0)+IF('Saisie des résultats'!F182=1,1,0)+IF('Saisie des résultats'!G182=1,1,0)+IF('Saisie des résultats'!J182=1,1,0)+IF('Saisie des résultats'!K182=1,1,0)+IF('Saisie des résultats'!M182=1,1,0)+IF('Saisie des résultats'!N182=1,1,0)+IF('Saisie des résultats'!O182=1,1,0)+IF('Saisie des résultats'!U182=1,1,0))/10)</f>
      </c>
      <c r="D183" s="41">
        <f>IF(ISBLANK('Liste d''élèves'!C180),"",(IF('Saisie des résultats'!E182=1,1,0)+IF('Saisie des résultats'!H182=1,1,0)+IF('Saisie des résultats'!I182=1,1,0)+IF('Saisie des résultats'!L182=1,1,0)+IF('Saisie des résultats'!P182=1,1,0)+IF('Saisie des résultats'!Q182=1,1,0)+IF('Saisie des résultats'!R182=1,1,0)+IF('Saisie des résultats'!S182=1,1,0)+IF('Saisie des résultats'!T182=1,1,0)+IF('Saisie des résultats'!V182=1,1,0)+IF('Saisie des résultats'!W182=1,1,0)+IF('Saisie des résultats'!X182=1,1,0)+IF('Saisie des résultats'!Y182=1,1,0))/13)</f>
      </c>
      <c r="E183" s="41">
        <f>IF(ISBLANK('Liste d''élèves'!C180),"",(IF('Saisie des résultats'!Z182=1,1,0)+IF('Saisie des résultats'!AA182=1,1,0)+IF('Saisie des résultats'!AB182=1,1,0)+IF('Saisie des résultats'!AC182=1,1,0)+IF('Saisie des résultats'!AD182=1,1,0)+IF('Saisie des résultats'!AE182=1,1,0))/6)</f>
      </c>
      <c r="F183" s="45">
        <f>IF(ISBLANK('Liste d''élèves'!C180),"",(10*C183+13*D183+6*E183)/29)</f>
      </c>
    </row>
    <row r="184" spans="2:6" ht="12.75">
      <c r="B184" s="15">
        <f>IF(ISBLANK('Liste d''élèves'!C181),"",('Liste d''élèves'!C181))</f>
      </c>
      <c r="C184" s="40">
        <f>IF(ISBLANK('Liste d''élèves'!C181),"",(IF('Saisie des résultats'!C183=1,1,0)+IF('Saisie des résultats'!D183=1,1,0)+IF('Saisie des résultats'!F183=1,1,0)+IF('Saisie des résultats'!G183=1,1,0)+IF('Saisie des résultats'!J183=1,1,0)+IF('Saisie des résultats'!K183=1,1,0)+IF('Saisie des résultats'!M183=1,1,0)+IF('Saisie des résultats'!N183=1,1,0)+IF('Saisie des résultats'!O183=1,1,0)+IF('Saisie des résultats'!U183=1,1,0))/10)</f>
      </c>
      <c r="D184" s="41">
        <f>IF(ISBLANK('Liste d''élèves'!C181),"",(IF('Saisie des résultats'!E183=1,1,0)+IF('Saisie des résultats'!H183=1,1,0)+IF('Saisie des résultats'!I183=1,1,0)+IF('Saisie des résultats'!L183=1,1,0)+IF('Saisie des résultats'!P183=1,1,0)+IF('Saisie des résultats'!Q183=1,1,0)+IF('Saisie des résultats'!R183=1,1,0)+IF('Saisie des résultats'!S183=1,1,0)+IF('Saisie des résultats'!T183=1,1,0)+IF('Saisie des résultats'!V183=1,1,0)+IF('Saisie des résultats'!W183=1,1,0)+IF('Saisie des résultats'!X183=1,1,0)+IF('Saisie des résultats'!Y183=1,1,0))/13)</f>
      </c>
      <c r="E184" s="41">
        <f>IF(ISBLANK('Liste d''élèves'!C181),"",(IF('Saisie des résultats'!Z183=1,1,0)+IF('Saisie des résultats'!AA183=1,1,0)+IF('Saisie des résultats'!AB183=1,1,0)+IF('Saisie des résultats'!AC183=1,1,0)+IF('Saisie des résultats'!AD183=1,1,0)+IF('Saisie des résultats'!AE183=1,1,0))/6)</f>
      </c>
      <c r="F184" s="45">
        <f>IF(ISBLANK('Liste d''élèves'!C181),"",(10*C184+13*D184+6*E184)/29)</f>
      </c>
    </row>
    <row r="185" spans="2:6" ht="12.75">
      <c r="B185" s="15">
        <f>IF(ISBLANK('Liste d''élèves'!C182),"",('Liste d''élèves'!C182))</f>
      </c>
      <c r="C185" s="40">
        <f>IF(ISBLANK('Liste d''élèves'!C182),"",(IF('Saisie des résultats'!C184=1,1,0)+IF('Saisie des résultats'!D184=1,1,0)+IF('Saisie des résultats'!F184=1,1,0)+IF('Saisie des résultats'!G184=1,1,0)+IF('Saisie des résultats'!J184=1,1,0)+IF('Saisie des résultats'!K184=1,1,0)+IF('Saisie des résultats'!M184=1,1,0)+IF('Saisie des résultats'!N184=1,1,0)+IF('Saisie des résultats'!O184=1,1,0)+IF('Saisie des résultats'!U184=1,1,0))/10)</f>
      </c>
      <c r="D185" s="41">
        <f>IF(ISBLANK('Liste d''élèves'!C182),"",(IF('Saisie des résultats'!E184=1,1,0)+IF('Saisie des résultats'!H184=1,1,0)+IF('Saisie des résultats'!I184=1,1,0)+IF('Saisie des résultats'!L184=1,1,0)+IF('Saisie des résultats'!P184=1,1,0)+IF('Saisie des résultats'!Q184=1,1,0)+IF('Saisie des résultats'!R184=1,1,0)+IF('Saisie des résultats'!S184=1,1,0)+IF('Saisie des résultats'!T184=1,1,0)+IF('Saisie des résultats'!V184=1,1,0)+IF('Saisie des résultats'!W184=1,1,0)+IF('Saisie des résultats'!X184=1,1,0)+IF('Saisie des résultats'!Y184=1,1,0))/13)</f>
      </c>
      <c r="E185" s="41">
        <f>IF(ISBLANK('Liste d''élèves'!C182),"",(IF('Saisie des résultats'!Z184=1,1,0)+IF('Saisie des résultats'!AA184=1,1,0)+IF('Saisie des résultats'!AB184=1,1,0)+IF('Saisie des résultats'!AC184=1,1,0)+IF('Saisie des résultats'!AD184=1,1,0)+IF('Saisie des résultats'!AE184=1,1,0))/6)</f>
      </c>
      <c r="F185" s="45">
        <f>IF(ISBLANK('Liste d''élèves'!C182),"",(10*C185+13*D185+6*E185)/29)</f>
      </c>
    </row>
    <row r="186" spans="2:6" ht="12.75">
      <c r="B186" s="15">
        <f>IF(ISBLANK('Liste d''élèves'!C183),"",('Liste d''élèves'!C183))</f>
      </c>
      <c r="C186" s="40">
        <f>IF(ISBLANK('Liste d''élèves'!C183),"",(IF('Saisie des résultats'!C185=1,1,0)+IF('Saisie des résultats'!D185=1,1,0)+IF('Saisie des résultats'!F185=1,1,0)+IF('Saisie des résultats'!G185=1,1,0)+IF('Saisie des résultats'!J185=1,1,0)+IF('Saisie des résultats'!K185=1,1,0)+IF('Saisie des résultats'!M185=1,1,0)+IF('Saisie des résultats'!N185=1,1,0)+IF('Saisie des résultats'!O185=1,1,0)+IF('Saisie des résultats'!U185=1,1,0))/10)</f>
      </c>
      <c r="D186" s="41">
        <f>IF(ISBLANK('Liste d''élèves'!C183),"",(IF('Saisie des résultats'!E185=1,1,0)+IF('Saisie des résultats'!H185=1,1,0)+IF('Saisie des résultats'!I185=1,1,0)+IF('Saisie des résultats'!L185=1,1,0)+IF('Saisie des résultats'!P185=1,1,0)+IF('Saisie des résultats'!Q185=1,1,0)+IF('Saisie des résultats'!R185=1,1,0)+IF('Saisie des résultats'!S185=1,1,0)+IF('Saisie des résultats'!T185=1,1,0)+IF('Saisie des résultats'!V185=1,1,0)+IF('Saisie des résultats'!W185=1,1,0)+IF('Saisie des résultats'!X185=1,1,0)+IF('Saisie des résultats'!Y185=1,1,0))/13)</f>
      </c>
      <c r="E186" s="41">
        <f>IF(ISBLANK('Liste d''élèves'!C183),"",(IF('Saisie des résultats'!Z185=1,1,0)+IF('Saisie des résultats'!AA185=1,1,0)+IF('Saisie des résultats'!AB185=1,1,0)+IF('Saisie des résultats'!AC185=1,1,0)+IF('Saisie des résultats'!AD185=1,1,0)+IF('Saisie des résultats'!AE185=1,1,0))/6)</f>
      </c>
      <c r="F186" s="45">
        <f>IF(ISBLANK('Liste d''élèves'!C183),"",(10*C186+13*D186+6*E186)/29)</f>
      </c>
    </row>
    <row r="187" spans="2:6" ht="12.75">
      <c r="B187" s="15">
        <f>IF(ISBLANK('Liste d''élèves'!C184),"",('Liste d''élèves'!C184))</f>
      </c>
      <c r="C187" s="40">
        <f>IF(ISBLANK('Liste d''élèves'!C184),"",(IF('Saisie des résultats'!C186=1,1,0)+IF('Saisie des résultats'!D186=1,1,0)+IF('Saisie des résultats'!F186=1,1,0)+IF('Saisie des résultats'!G186=1,1,0)+IF('Saisie des résultats'!J186=1,1,0)+IF('Saisie des résultats'!K186=1,1,0)+IF('Saisie des résultats'!M186=1,1,0)+IF('Saisie des résultats'!N186=1,1,0)+IF('Saisie des résultats'!O186=1,1,0)+IF('Saisie des résultats'!U186=1,1,0))/10)</f>
      </c>
      <c r="D187" s="41">
        <f>IF(ISBLANK('Liste d''élèves'!C184),"",(IF('Saisie des résultats'!E186=1,1,0)+IF('Saisie des résultats'!H186=1,1,0)+IF('Saisie des résultats'!I186=1,1,0)+IF('Saisie des résultats'!L186=1,1,0)+IF('Saisie des résultats'!P186=1,1,0)+IF('Saisie des résultats'!Q186=1,1,0)+IF('Saisie des résultats'!R186=1,1,0)+IF('Saisie des résultats'!S186=1,1,0)+IF('Saisie des résultats'!T186=1,1,0)+IF('Saisie des résultats'!V186=1,1,0)+IF('Saisie des résultats'!W186=1,1,0)+IF('Saisie des résultats'!X186=1,1,0)+IF('Saisie des résultats'!Y186=1,1,0))/13)</f>
      </c>
      <c r="E187" s="41">
        <f>IF(ISBLANK('Liste d''élèves'!C184),"",(IF('Saisie des résultats'!Z186=1,1,0)+IF('Saisie des résultats'!AA186=1,1,0)+IF('Saisie des résultats'!AB186=1,1,0)+IF('Saisie des résultats'!AC186=1,1,0)+IF('Saisie des résultats'!AD186=1,1,0)+IF('Saisie des résultats'!AE186=1,1,0))/6)</f>
      </c>
      <c r="F187" s="45">
        <f>IF(ISBLANK('Liste d''élèves'!C184),"",(10*C187+13*D187+6*E187)/29)</f>
      </c>
    </row>
    <row r="188" spans="2:6" ht="12.75">
      <c r="B188" s="15">
        <f>IF(ISBLANK('Liste d''élèves'!C185),"",('Liste d''élèves'!C185))</f>
      </c>
      <c r="C188" s="40">
        <f>IF(ISBLANK('Liste d''élèves'!C185),"",(IF('Saisie des résultats'!C187=1,1,0)+IF('Saisie des résultats'!D187=1,1,0)+IF('Saisie des résultats'!F187=1,1,0)+IF('Saisie des résultats'!G187=1,1,0)+IF('Saisie des résultats'!J187=1,1,0)+IF('Saisie des résultats'!K187=1,1,0)+IF('Saisie des résultats'!M187=1,1,0)+IF('Saisie des résultats'!N187=1,1,0)+IF('Saisie des résultats'!O187=1,1,0)+IF('Saisie des résultats'!U187=1,1,0))/10)</f>
      </c>
      <c r="D188" s="41">
        <f>IF(ISBLANK('Liste d''élèves'!C185),"",(IF('Saisie des résultats'!E187=1,1,0)+IF('Saisie des résultats'!H187=1,1,0)+IF('Saisie des résultats'!I187=1,1,0)+IF('Saisie des résultats'!L187=1,1,0)+IF('Saisie des résultats'!P187=1,1,0)+IF('Saisie des résultats'!Q187=1,1,0)+IF('Saisie des résultats'!R187=1,1,0)+IF('Saisie des résultats'!S187=1,1,0)+IF('Saisie des résultats'!T187=1,1,0)+IF('Saisie des résultats'!V187=1,1,0)+IF('Saisie des résultats'!W187=1,1,0)+IF('Saisie des résultats'!X187=1,1,0)+IF('Saisie des résultats'!Y187=1,1,0))/13)</f>
      </c>
      <c r="E188" s="41">
        <f>IF(ISBLANK('Liste d''élèves'!C185),"",(IF('Saisie des résultats'!Z187=1,1,0)+IF('Saisie des résultats'!AA187=1,1,0)+IF('Saisie des résultats'!AB187=1,1,0)+IF('Saisie des résultats'!AC187=1,1,0)+IF('Saisie des résultats'!AD187=1,1,0)+IF('Saisie des résultats'!AE187=1,1,0))/6)</f>
      </c>
      <c r="F188" s="45">
        <f>IF(ISBLANK('Liste d''élèves'!C185),"",(10*C188+13*D188+6*E188)/29)</f>
      </c>
    </row>
    <row r="189" spans="2:6" ht="12.75">
      <c r="B189" s="15">
        <f>IF(ISBLANK('Liste d''élèves'!C186),"",('Liste d''élèves'!C186))</f>
      </c>
      <c r="C189" s="40">
        <f>IF(ISBLANK('Liste d''élèves'!C186),"",(IF('Saisie des résultats'!C188=1,1,0)+IF('Saisie des résultats'!D188=1,1,0)+IF('Saisie des résultats'!F188=1,1,0)+IF('Saisie des résultats'!G188=1,1,0)+IF('Saisie des résultats'!J188=1,1,0)+IF('Saisie des résultats'!K188=1,1,0)+IF('Saisie des résultats'!M188=1,1,0)+IF('Saisie des résultats'!N188=1,1,0)+IF('Saisie des résultats'!O188=1,1,0)+IF('Saisie des résultats'!U188=1,1,0))/10)</f>
      </c>
      <c r="D189" s="41">
        <f>IF(ISBLANK('Liste d''élèves'!C186),"",(IF('Saisie des résultats'!E188=1,1,0)+IF('Saisie des résultats'!H188=1,1,0)+IF('Saisie des résultats'!I188=1,1,0)+IF('Saisie des résultats'!L188=1,1,0)+IF('Saisie des résultats'!P188=1,1,0)+IF('Saisie des résultats'!Q188=1,1,0)+IF('Saisie des résultats'!R188=1,1,0)+IF('Saisie des résultats'!S188=1,1,0)+IF('Saisie des résultats'!T188=1,1,0)+IF('Saisie des résultats'!V188=1,1,0)+IF('Saisie des résultats'!W188=1,1,0)+IF('Saisie des résultats'!X188=1,1,0)+IF('Saisie des résultats'!Y188=1,1,0))/13)</f>
      </c>
      <c r="E189" s="41">
        <f>IF(ISBLANK('Liste d''élèves'!C186),"",(IF('Saisie des résultats'!Z188=1,1,0)+IF('Saisie des résultats'!AA188=1,1,0)+IF('Saisie des résultats'!AB188=1,1,0)+IF('Saisie des résultats'!AC188=1,1,0)+IF('Saisie des résultats'!AD188=1,1,0)+IF('Saisie des résultats'!AE188=1,1,0))/6)</f>
      </c>
      <c r="F189" s="45">
        <f>IF(ISBLANK('Liste d''élèves'!C186),"",(10*C189+13*D189+6*E189)/29)</f>
      </c>
    </row>
    <row r="190" spans="2:6" ht="12.75">
      <c r="B190" s="15">
        <f>IF(ISBLANK('Liste d''élèves'!C187),"",('Liste d''élèves'!C187))</f>
      </c>
      <c r="C190" s="40">
        <f>IF(ISBLANK('Liste d''élèves'!C187),"",(IF('Saisie des résultats'!C189=1,1,0)+IF('Saisie des résultats'!D189=1,1,0)+IF('Saisie des résultats'!F189=1,1,0)+IF('Saisie des résultats'!G189=1,1,0)+IF('Saisie des résultats'!J189=1,1,0)+IF('Saisie des résultats'!K189=1,1,0)+IF('Saisie des résultats'!M189=1,1,0)+IF('Saisie des résultats'!N189=1,1,0)+IF('Saisie des résultats'!O189=1,1,0)+IF('Saisie des résultats'!U189=1,1,0))/10)</f>
      </c>
      <c r="D190" s="41">
        <f>IF(ISBLANK('Liste d''élèves'!C187),"",(IF('Saisie des résultats'!E189=1,1,0)+IF('Saisie des résultats'!H189=1,1,0)+IF('Saisie des résultats'!I189=1,1,0)+IF('Saisie des résultats'!L189=1,1,0)+IF('Saisie des résultats'!P189=1,1,0)+IF('Saisie des résultats'!Q189=1,1,0)+IF('Saisie des résultats'!R189=1,1,0)+IF('Saisie des résultats'!S189=1,1,0)+IF('Saisie des résultats'!T189=1,1,0)+IF('Saisie des résultats'!V189=1,1,0)+IF('Saisie des résultats'!W189=1,1,0)+IF('Saisie des résultats'!X189=1,1,0)+IF('Saisie des résultats'!Y189=1,1,0))/13)</f>
      </c>
      <c r="E190" s="41">
        <f>IF(ISBLANK('Liste d''élèves'!C187),"",(IF('Saisie des résultats'!Z189=1,1,0)+IF('Saisie des résultats'!AA189=1,1,0)+IF('Saisie des résultats'!AB189=1,1,0)+IF('Saisie des résultats'!AC189=1,1,0)+IF('Saisie des résultats'!AD189=1,1,0)+IF('Saisie des résultats'!AE189=1,1,0))/6)</f>
      </c>
      <c r="F190" s="45">
        <f>IF(ISBLANK('Liste d''élèves'!C187),"",(10*C190+13*D190+6*E190)/29)</f>
      </c>
    </row>
    <row r="191" spans="2:6" ht="12.75">
      <c r="B191" s="15">
        <f>IF(ISBLANK('Liste d''élèves'!C188),"",('Liste d''élèves'!C188))</f>
      </c>
      <c r="C191" s="40">
        <f>IF(ISBLANK('Liste d''élèves'!C188),"",(IF('Saisie des résultats'!C190=1,1,0)+IF('Saisie des résultats'!D190=1,1,0)+IF('Saisie des résultats'!F190=1,1,0)+IF('Saisie des résultats'!G190=1,1,0)+IF('Saisie des résultats'!J190=1,1,0)+IF('Saisie des résultats'!K190=1,1,0)+IF('Saisie des résultats'!M190=1,1,0)+IF('Saisie des résultats'!N190=1,1,0)+IF('Saisie des résultats'!O190=1,1,0)+IF('Saisie des résultats'!U190=1,1,0))/10)</f>
      </c>
      <c r="D191" s="41">
        <f>IF(ISBLANK('Liste d''élèves'!C188),"",(IF('Saisie des résultats'!E190=1,1,0)+IF('Saisie des résultats'!H190=1,1,0)+IF('Saisie des résultats'!I190=1,1,0)+IF('Saisie des résultats'!L190=1,1,0)+IF('Saisie des résultats'!P190=1,1,0)+IF('Saisie des résultats'!Q190=1,1,0)+IF('Saisie des résultats'!R190=1,1,0)+IF('Saisie des résultats'!S190=1,1,0)+IF('Saisie des résultats'!T190=1,1,0)+IF('Saisie des résultats'!V190=1,1,0)+IF('Saisie des résultats'!W190=1,1,0)+IF('Saisie des résultats'!X190=1,1,0)+IF('Saisie des résultats'!Y190=1,1,0))/13)</f>
      </c>
      <c r="E191" s="41">
        <f>IF(ISBLANK('Liste d''élèves'!C188),"",(IF('Saisie des résultats'!Z190=1,1,0)+IF('Saisie des résultats'!AA190=1,1,0)+IF('Saisie des résultats'!AB190=1,1,0)+IF('Saisie des résultats'!AC190=1,1,0)+IF('Saisie des résultats'!AD190=1,1,0)+IF('Saisie des résultats'!AE190=1,1,0))/6)</f>
      </c>
      <c r="F191" s="45">
        <f>IF(ISBLANK('Liste d''élèves'!C188),"",(10*C191+13*D191+6*E191)/29)</f>
      </c>
    </row>
    <row r="192" spans="2:6" ht="12.75">
      <c r="B192" s="15">
        <f>IF(ISBLANK('Liste d''élèves'!C189),"",('Liste d''élèves'!C189))</f>
      </c>
      <c r="C192" s="40">
        <f>IF(ISBLANK('Liste d''élèves'!C189),"",(IF('Saisie des résultats'!C191=1,1,0)+IF('Saisie des résultats'!D191=1,1,0)+IF('Saisie des résultats'!F191=1,1,0)+IF('Saisie des résultats'!G191=1,1,0)+IF('Saisie des résultats'!J191=1,1,0)+IF('Saisie des résultats'!K191=1,1,0)+IF('Saisie des résultats'!M191=1,1,0)+IF('Saisie des résultats'!N191=1,1,0)+IF('Saisie des résultats'!O191=1,1,0)+IF('Saisie des résultats'!U191=1,1,0))/10)</f>
      </c>
      <c r="D192" s="41">
        <f>IF(ISBLANK('Liste d''élèves'!C189),"",(IF('Saisie des résultats'!E191=1,1,0)+IF('Saisie des résultats'!H191=1,1,0)+IF('Saisie des résultats'!I191=1,1,0)+IF('Saisie des résultats'!L191=1,1,0)+IF('Saisie des résultats'!P191=1,1,0)+IF('Saisie des résultats'!Q191=1,1,0)+IF('Saisie des résultats'!R191=1,1,0)+IF('Saisie des résultats'!S191=1,1,0)+IF('Saisie des résultats'!T191=1,1,0)+IF('Saisie des résultats'!V191=1,1,0)+IF('Saisie des résultats'!W191=1,1,0)+IF('Saisie des résultats'!X191=1,1,0)+IF('Saisie des résultats'!Y191=1,1,0))/13)</f>
      </c>
      <c r="E192" s="41">
        <f>IF(ISBLANK('Liste d''élèves'!C189),"",(IF('Saisie des résultats'!Z191=1,1,0)+IF('Saisie des résultats'!AA191=1,1,0)+IF('Saisie des résultats'!AB191=1,1,0)+IF('Saisie des résultats'!AC191=1,1,0)+IF('Saisie des résultats'!AD191=1,1,0)+IF('Saisie des résultats'!AE191=1,1,0))/6)</f>
      </c>
      <c r="F192" s="45">
        <f>IF(ISBLANK('Liste d''élèves'!C189),"",(10*C192+13*D192+6*E192)/29)</f>
      </c>
    </row>
    <row r="193" spans="2:6" ht="12.75">
      <c r="B193" s="15">
        <f>IF(ISBLANK('Liste d''élèves'!C190),"",('Liste d''élèves'!C190))</f>
      </c>
      <c r="C193" s="40">
        <f>IF(ISBLANK('Liste d''élèves'!C190),"",(IF('Saisie des résultats'!C192=1,1,0)+IF('Saisie des résultats'!D192=1,1,0)+IF('Saisie des résultats'!F192=1,1,0)+IF('Saisie des résultats'!G192=1,1,0)+IF('Saisie des résultats'!J192=1,1,0)+IF('Saisie des résultats'!K192=1,1,0)+IF('Saisie des résultats'!M192=1,1,0)+IF('Saisie des résultats'!N192=1,1,0)+IF('Saisie des résultats'!O192=1,1,0)+IF('Saisie des résultats'!U192=1,1,0))/10)</f>
      </c>
      <c r="D193" s="41">
        <f>IF(ISBLANK('Liste d''élèves'!C190),"",(IF('Saisie des résultats'!E192=1,1,0)+IF('Saisie des résultats'!H192=1,1,0)+IF('Saisie des résultats'!I192=1,1,0)+IF('Saisie des résultats'!L192=1,1,0)+IF('Saisie des résultats'!P192=1,1,0)+IF('Saisie des résultats'!Q192=1,1,0)+IF('Saisie des résultats'!R192=1,1,0)+IF('Saisie des résultats'!S192=1,1,0)+IF('Saisie des résultats'!T192=1,1,0)+IF('Saisie des résultats'!V192=1,1,0)+IF('Saisie des résultats'!W192=1,1,0)+IF('Saisie des résultats'!X192=1,1,0)+IF('Saisie des résultats'!Y192=1,1,0))/13)</f>
      </c>
      <c r="E193" s="41">
        <f>IF(ISBLANK('Liste d''élèves'!C190),"",(IF('Saisie des résultats'!Z192=1,1,0)+IF('Saisie des résultats'!AA192=1,1,0)+IF('Saisie des résultats'!AB192=1,1,0)+IF('Saisie des résultats'!AC192=1,1,0)+IF('Saisie des résultats'!AD192=1,1,0)+IF('Saisie des résultats'!AE192=1,1,0))/6)</f>
      </c>
      <c r="F193" s="45">
        <f>IF(ISBLANK('Liste d''élèves'!C190),"",(10*C193+13*D193+6*E193)/29)</f>
      </c>
    </row>
    <row r="194" spans="2:6" ht="12.75">
      <c r="B194" s="15">
        <f>IF(ISBLANK('Liste d''élèves'!C191),"",('Liste d''élèves'!C191))</f>
      </c>
      <c r="C194" s="40">
        <f>IF(ISBLANK('Liste d''élèves'!C191),"",(IF('Saisie des résultats'!C193=1,1,0)+IF('Saisie des résultats'!D193=1,1,0)+IF('Saisie des résultats'!F193=1,1,0)+IF('Saisie des résultats'!G193=1,1,0)+IF('Saisie des résultats'!J193=1,1,0)+IF('Saisie des résultats'!K193=1,1,0)+IF('Saisie des résultats'!M193=1,1,0)+IF('Saisie des résultats'!N193=1,1,0)+IF('Saisie des résultats'!O193=1,1,0)+IF('Saisie des résultats'!U193=1,1,0))/10)</f>
      </c>
      <c r="D194" s="41">
        <f>IF(ISBLANK('Liste d''élèves'!C191),"",(IF('Saisie des résultats'!E193=1,1,0)+IF('Saisie des résultats'!H193=1,1,0)+IF('Saisie des résultats'!I193=1,1,0)+IF('Saisie des résultats'!L193=1,1,0)+IF('Saisie des résultats'!P193=1,1,0)+IF('Saisie des résultats'!Q193=1,1,0)+IF('Saisie des résultats'!R193=1,1,0)+IF('Saisie des résultats'!S193=1,1,0)+IF('Saisie des résultats'!T193=1,1,0)+IF('Saisie des résultats'!V193=1,1,0)+IF('Saisie des résultats'!W193=1,1,0)+IF('Saisie des résultats'!X193=1,1,0)+IF('Saisie des résultats'!Y193=1,1,0))/13)</f>
      </c>
      <c r="E194" s="41">
        <f>IF(ISBLANK('Liste d''élèves'!C191),"",(IF('Saisie des résultats'!Z193=1,1,0)+IF('Saisie des résultats'!AA193=1,1,0)+IF('Saisie des résultats'!AB193=1,1,0)+IF('Saisie des résultats'!AC193=1,1,0)+IF('Saisie des résultats'!AD193=1,1,0)+IF('Saisie des résultats'!AE193=1,1,0))/6)</f>
      </c>
      <c r="F194" s="45">
        <f>IF(ISBLANK('Liste d''élèves'!C191),"",(10*C194+13*D194+6*E194)/29)</f>
      </c>
    </row>
    <row r="195" spans="2:6" ht="12.75">
      <c r="B195" s="15">
        <f>IF(ISBLANK('Liste d''élèves'!C192),"",('Liste d''élèves'!C192))</f>
      </c>
      <c r="C195" s="40">
        <f>IF(ISBLANK('Liste d''élèves'!C192),"",(IF('Saisie des résultats'!C194=1,1,0)+IF('Saisie des résultats'!D194=1,1,0)+IF('Saisie des résultats'!F194=1,1,0)+IF('Saisie des résultats'!G194=1,1,0)+IF('Saisie des résultats'!J194=1,1,0)+IF('Saisie des résultats'!K194=1,1,0)+IF('Saisie des résultats'!M194=1,1,0)+IF('Saisie des résultats'!N194=1,1,0)+IF('Saisie des résultats'!O194=1,1,0)+IF('Saisie des résultats'!U194=1,1,0))/10)</f>
      </c>
      <c r="D195" s="41">
        <f>IF(ISBLANK('Liste d''élèves'!C192),"",(IF('Saisie des résultats'!E194=1,1,0)+IF('Saisie des résultats'!H194=1,1,0)+IF('Saisie des résultats'!I194=1,1,0)+IF('Saisie des résultats'!L194=1,1,0)+IF('Saisie des résultats'!P194=1,1,0)+IF('Saisie des résultats'!Q194=1,1,0)+IF('Saisie des résultats'!R194=1,1,0)+IF('Saisie des résultats'!S194=1,1,0)+IF('Saisie des résultats'!T194=1,1,0)+IF('Saisie des résultats'!V194=1,1,0)+IF('Saisie des résultats'!W194=1,1,0)+IF('Saisie des résultats'!X194=1,1,0)+IF('Saisie des résultats'!Y194=1,1,0))/13)</f>
      </c>
      <c r="E195" s="41">
        <f>IF(ISBLANK('Liste d''élèves'!C192),"",(IF('Saisie des résultats'!Z194=1,1,0)+IF('Saisie des résultats'!AA194=1,1,0)+IF('Saisie des résultats'!AB194=1,1,0)+IF('Saisie des résultats'!AC194=1,1,0)+IF('Saisie des résultats'!AD194=1,1,0)+IF('Saisie des résultats'!AE194=1,1,0))/6)</f>
      </c>
      <c r="F195" s="45">
        <f>IF(ISBLANK('Liste d''élèves'!C192),"",(10*C195+13*D195+6*E195)/29)</f>
      </c>
    </row>
    <row r="196" spans="2:6" ht="12.75">
      <c r="B196" s="15">
        <f>IF(ISBLANK('Liste d''élèves'!C193),"",('Liste d''élèves'!C193))</f>
      </c>
      <c r="C196" s="40">
        <f>IF(ISBLANK('Liste d''élèves'!C193),"",(IF('Saisie des résultats'!C195=1,1,0)+IF('Saisie des résultats'!D195=1,1,0)+IF('Saisie des résultats'!F195=1,1,0)+IF('Saisie des résultats'!G195=1,1,0)+IF('Saisie des résultats'!J195=1,1,0)+IF('Saisie des résultats'!K195=1,1,0)+IF('Saisie des résultats'!M195=1,1,0)+IF('Saisie des résultats'!N195=1,1,0)+IF('Saisie des résultats'!O195=1,1,0)+IF('Saisie des résultats'!U195=1,1,0))/10)</f>
      </c>
      <c r="D196" s="41">
        <f>IF(ISBLANK('Liste d''élèves'!C193),"",(IF('Saisie des résultats'!E195=1,1,0)+IF('Saisie des résultats'!H195=1,1,0)+IF('Saisie des résultats'!I195=1,1,0)+IF('Saisie des résultats'!L195=1,1,0)+IF('Saisie des résultats'!P195=1,1,0)+IF('Saisie des résultats'!Q195=1,1,0)+IF('Saisie des résultats'!R195=1,1,0)+IF('Saisie des résultats'!S195=1,1,0)+IF('Saisie des résultats'!T195=1,1,0)+IF('Saisie des résultats'!V195=1,1,0)+IF('Saisie des résultats'!W195=1,1,0)+IF('Saisie des résultats'!X195=1,1,0)+IF('Saisie des résultats'!Y195=1,1,0))/13)</f>
      </c>
      <c r="E196" s="41">
        <f>IF(ISBLANK('Liste d''élèves'!C193),"",(IF('Saisie des résultats'!Z195=1,1,0)+IF('Saisie des résultats'!AA195=1,1,0)+IF('Saisie des résultats'!AB195=1,1,0)+IF('Saisie des résultats'!AC195=1,1,0)+IF('Saisie des résultats'!AD195=1,1,0)+IF('Saisie des résultats'!AE195=1,1,0))/6)</f>
      </c>
      <c r="F196" s="45">
        <f>IF(ISBLANK('Liste d''élèves'!C193),"",(10*C196+13*D196+6*E196)/29)</f>
      </c>
    </row>
    <row r="197" spans="2:6" ht="12.75">
      <c r="B197" s="15">
        <f>IF(ISBLANK('Liste d''élèves'!C194),"",('Liste d''élèves'!C194))</f>
      </c>
      <c r="C197" s="40">
        <f>IF(ISBLANK('Liste d''élèves'!C194),"",(IF('Saisie des résultats'!C196=1,1,0)+IF('Saisie des résultats'!D196=1,1,0)+IF('Saisie des résultats'!F196=1,1,0)+IF('Saisie des résultats'!G196=1,1,0)+IF('Saisie des résultats'!J196=1,1,0)+IF('Saisie des résultats'!K196=1,1,0)+IF('Saisie des résultats'!M196=1,1,0)+IF('Saisie des résultats'!N196=1,1,0)+IF('Saisie des résultats'!O196=1,1,0)+IF('Saisie des résultats'!U196=1,1,0))/10)</f>
      </c>
      <c r="D197" s="41">
        <f>IF(ISBLANK('Liste d''élèves'!C194),"",(IF('Saisie des résultats'!E196=1,1,0)+IF('Saisie des résultats'!H196=1,1,0)+IF('Saisie des résultats'!I196=1,1,0)+IF('Saisie des résultats'!L196=1,1,0)+IF('Saisie des résultats'!P196=1,1,0)+IF('Saisie des résultats'!Q196=1,1,0)+IF('Saisie des résultats'!R196=1,1,0)+IF('Saisie des résultats'!S196=1,1,0)+IF('Saisie des résultats'!T196=1,1,0)+IF('Saisie des résultats'!V196=1,1,0)+IF('Saisie des résultats'!W196=1,1,0)+IF('Saisie des résultats'!X196=1,1,0)+IF('Saisie des résultats'!Y196=1,1,0))/13)</f>
      </c>
      <c r="E197" s="41">
        <f>IF(ISBLANK('Liste d''élèves'!C194),"",(IF('Saisie des résultats'!Z196=1,1,0)+IF('Saisie des résultats'!AA196=1,1,0)+IF('Saisie des résultats'!AB196=1,1,0)+IF('Saisie des résultats'!AC196=1,1,0)+IF('Saisie des résultats'!AD196=1,1,0)+IF('Saisie des résultats'!AE196=1,1,0))/6)</f>
      </c>
      <c r="F197" s="45">
        <f>IF(ISBLANK('Liste d''élèves'!C194),"",(10*C197+13*D197+6*E197)/29)</f>
      </c>
    </row>
    <row r="198" spans="2:6" ht="12.75">
      <c r="B198" s="15">
        <f>IF(ISBLANK('Liste d''élèves'!C195),"",('Liste d''élèves'!C195))</f>
      </c>
      <c r="C198" s="40">
        <f>IF(ISBLANK('Liste d''élèves'!C195),"",(IF('Saisie des résultats'!C197=1,1,0)+IF('Saisie des résultats'!D197=1,1,0)+IF('Saisie des résultats'!F197=1,1,0)+IF('Saisie des résultats'!G197=1,1,0)+IF('Saisie des résultats'!J197=1,1,0)+IF('Saisie des résultats'!K197=1,1,0)+IF('Saisie des résultats'!M197=1,1,0)+IF('Saisie des résultats'!N197=1,1,0)+IF('Saisie des résultats'!O197=1,1,0)+IF('Saisie des résultats'!U197=1,1,0))/10)</f>
      </c>
      <c r="D198" s="41">
        <f>IF(ISBLANK('Liste d''élèves'!C195),"",(IF('Saisie des résultats'!E197=1,1,0)+IF('Saisie des résultats'!H197=1,1,0)+IF('Saisie des résultats'!I197=1,1,0)+IF('Saisie des résultats'!L197=1,1,0)+IF('Saisie des résultats'!P197=1,1,0)+IF('Saisie des résultats'!Q197=1,1,0)+IF('Saisie des résultats'!R197=1,1,0)+IF('Saisie des résultats'!S197=1,1,0)+IF('Saisie des résultats'!T197=1,1,0)+IF('Saisie des résultats'!V197=1,1,0)+IF('Saisie des résultats'!W197=1,1,0)+IF('Saisie des résultats'!X197=1,1,0)+IF('Saisie des résultats'!Y197=1,1,0))/13)</f>
      </c>
      <c r="E198" s="41">
        <f>IF(ISBLANK('Liste d''élèves'!C195),"",(IF('Saisie des résultats'!Z197=1,1,0)+IF('Saisie des résultats'!AA197=1,1,0)+IF('Saisie des résultats'!AB197=1,1,0)+IF('Saisie des résultats'!AC197=1,1,0)+IF('Saisie des résultats'!AD197=1,1,0)+IF('Saisie des résultats'!AE197=1,1,0))/6)</f>
      </c>
      <c r="F198" s="45">
        <f>IF(ISBLANK('Liste d''élèves'!C195),"",(10*C198+13*D198+6*E198)/29)</f>
      </c>
    </row>
    <row r="199" spans="2:6" ht="12.75">
      <c r="B199" s="15">
        <f>IF(ISBLANK('Liste d''élèves'!C196),"",('Liste d''élèves'!C196))</f>
      </c>
      <c r="C199" s="40">
        <f>IF(ISBLANK('Liste d''élèves'!C196),"",(IF('Saisie des résultats'!C198=1,1,0)+IF('Saisie des résultats'!D198=1,1,0)+IF('Saisie des résultats'!F198=1,1,0)+IF('Saisie des résultats'!G198=1,1,0)+IF('Saisie des résultats'!J198=1,1,0)+IF('Saisie des résultats'!K198=1,1,0)+IF('Saisie des résultats'!M198=1,1,0)+IF('Saisie des résultats'!N198=1,1,0)+IF('Saisie des résultats'!O198=1,1,0)+IF('Saisie des résultats'!U198=1,1,0))/10)</f>
      </c>
      <c r="D199" s="41">
        <f>IF(ISBLANK('Liste d''élèves'!C196),"",(IF('Saisie des résultats'!E198=1,1,0)+IF('Saisie des résultats'!H198=1,1,0)+IF('Saisie des résultats'!I198=1,1,0)+IF('Saisie des résultats'!L198=1,1,0)+IF('Saisie des résultats'!P198=1,1,0)+IF('Saisie des résultats'!Q198=1,1,0)+IF('Saisie des résultats'!R198=1,1,0)+IF('Saisie des résultats'!S198=1,1,0)+IF('Saisie des résultats'!T198=1,1,0)+IF('Saisie des résultats'!V198=1,1,0)+IF('Saisie des résultats'!W198=1,1,0)+IF('Saisie des résultats'!X198=1,1,0)+IF('Saisie des résultats'!Y198=1,1,0))/13)</f>
      </c>
      <c r="E199" s="41">
        <f>IF(ISBLANK('Liste d''élèves'!C196),"",(IF('Saisie des résultats'!Z198=1,1,0)+IF('Saisie des résultats'!AA198=1,1,0)+IF('Saisie des résultats'!AB198=1,1,0)+IF('Saisie des résultats'!AC198=1,1,0)+IF('Saisie des résultats'!AD198=1,1,0)+IF('Saisie des résultats'!AE198=1,1,0))/6)</f>
      </c>
      <c r="F199" s="45">
        <f>IF(ISBLANK('Liste d''élèves'!C196),"",(10*C199+13*D199+6*E199)/29)</f>
      </c>
    </row>
    <row r="200" spans="2:6" ht="12.75">
      <c r="B200" s="15">
        <f>IF(ISBLANK('Liste d''élèves'!C197),"",('Liste d''élèves'!C197))</f>
      </c>
      <c r="C200" s="40">
        <f>IF(ISBLANK('Liste d''élèves'!C197),"",(IF('Saisie des résultats'!C199=1,1,0)+IF('Saisie des résultats'!D199=1,1,0)+IF('Saisie des résultats'!F199=1,1,0)+IF('Saisie des résultats'!G199=1,1,0)+IF('Saisie des résultats'!J199=1,1,0)+IF('Saisie des résultats'!K199=1,1,0)+IF('Saisie des résultats'!M199=1,1,0)+IF('Saisie des résultats'!N199=1,1,0)+IF('Saisie des résultats'!O199=1,1,0)+IF('Saisie des résultats'!U199=1,1,0))/10)</f>
      </c>
      <c r="D200" s="41">
        <f>IF(ISBLANK('Liste d''élèves'!C197),"",(IF('Saisie des résultats'!E199=1,1,0)+IF('Saisie des résultats'!H199=1,1,0)+IF('Saisie des résultats'!I199=1,1,0)+IF('Saisie des résultats'!L199=1,1,0)+IF('Saisie des résultats'!P199=1,1,0)+IF('Saisie des résultats'!Q199=1,1,0)+IF('Saisie des résultats'!R199=1,1,0)+IF('Saisie des résultats'!S199=1,1,0)+IF('Saisie des résultats'!T199=1,1,0)+IF('Saisie des résultats'!V199=1,1,0)+IF('Saisie des résultats'!W199=1,1,0)+IF('Saisie des résultats'!X199=1,1,0)+IF('Saisie des résultats'!Y199=1,1,0))/13)</f>
      </c>
      <c r="E200" s="41">
        <f>IF(ISBLANK('Liste d''élèves'!C197),"",(IF('Saisie des résultats'!Z199=1,1,0)+IF('Saisie des résultats'!AA199=1,1,0)+IF('Saisie des résultats'!AB199=1,1,0)+IF('Saisie des résultats'!AC199=1,1,0)+IF('Saisie des résultats'!AD199=1,1,0)+IF('Saisie des résultats'!AE199=1,1,0))/6)</f>
      </c>
      <c r="F200" s="45">
        <f>IF(ISBLANK('Liste d''élèves'!C197),"",(10*C200+13*D200+6*E200)/29)</f>
      </c>
    </row>
    <row r="201" spans="2:6" ht="12.75">
      <c r="B201" s="15">
        <f>IF(ISBLANK('Liste d''élèves'!C198),"",('Liste d''élèves'!C198))</f>
      </c>
      <c r="C201" s="40">
        <f>IF(ISBLANK('Liste d''élèves'!C198),"",(IF('Saisie des résultats'!C200=1,1,0)+IF('Saisie des résultats'!D200=1,1,0)+IF('Saisie des résultats'!F200=1,1,0)+IF('Saisie des résultats'!G200=1,1,0)+IF('Saisie des résultats'!J200=1,1,0)+IF('Saisie des résultats'!K200=1,1,0)+IF('Saisie des résultats'!M200=1,1,0)+IF('Saisie des résultats'!N200=1,1,0)+IF('Saisie des résultats'!O200=1,1,0)+IF('Saisie des résultats'!U200=1,1,0))/10)</f>
      </c>
      <c r="D201" s="41">
        <f>IF(ISBLANK('Liste d''élèves'!C198),"",(IF('Saisie des résultats'!E200=1,1,0)+IF('Saisie des résultats'!H200=1,1,0)+IF('Saisie des résultats'!I200=1,1,0)+IF('Saisie des résultats'!L200=1,1,0)+IF('Saisie des résultats'!P200=1,1,0)+IF('Saisie des résultats'!Q200=1,1,0)+IF('Saisie des résultats'!R200=1,1,0)+IF('Saisie des résultats'!S200=1,1,0)+IF('Saisie des résultats'!T200=1,1,0)+IF('Saisie des résultats'!V200=1,1,0)+IF('Saisie des résultats'!W200=1,1,0)+IF('Saisie des résultats'!X200=1,1,0)+IF('Saisie des résultats'!Y200=1,1,0))/13)</f>
      </c>
      <c r="E201" s="41">
        <f>IF(ISBLANK('Liste d''élèves'!C198),"",(IF('Saisie des résultats'!Z200=1,1,0)+IF('Saisie des résultats'!AA200=1,1,0)+IF('Saisie des résultats'!AB200=1,1,0)+IF('Saisie des résultats'!AC200=1,1,0)+IF('Saisie des résultats'!AD200=1,1,0)+IF('Saisie des résultats'!AE200=1,1,0))/6)</f>
      </c>
      <c r="F201" s="45">
        <f>IF(ISBLANK('Liste d''élèves'!C198),"",(10*C201+13*D201+6*E201)/29)</f>
      </c>
    </row>
    <row r="202" spans="2:6" ht="12.75">
      <c r="B202" s="15">
        <f>IF(ISBLANK('Liste d''élèves'!C199),"",('Liste d''élèves'!C199))</f>
      </c>
      <c r="C202" s="40">
        <f>IF(ISBLANK('Liste d''élèves'!C199),"",(IF('Saisie des résultats'!C201=1,1,0)+IF('Saisie des résultats'!D201=1,1,0)+IF('Saisie des résultats'!F201=1,1,0)+IF('Saisie des résultats'!G201=1,1,0)+IF('Saisie des résultats'!J201=1,1,0)+IF('Saisie des résultats'!K201=1,1,0)+IF('Saisie des résultats'!M201=1,1,0)+IF('Saisie des résultats'!N201=1,1,0)+IF('Saisie des résultats'!O201=1,1,0)+IF('Saisie des résultats'!U201=1,1,0))/10)</f>
      </c>
      <c r="D202" s="41">
        <f>IF(ISBLANK('Liste d''élèves'!C199),"",(IF('Saisie des résultats'!E201=1,1,0)+IF('Saisie des résultats'!H201=1,1,0)+IF('Saisie des résultats'!I201=1,1,0)+IF('Saisie des résultats'!L201=1,1,0)+IF('Saisie des résultats'!P201=1,1,0)+IF('Saisie des résultats'!Q201=1,1,0)+IF('Saisie des résultats'!R201=1,1,0)+IF('Saisie des résultats'!S201=1,1,0)+IF('Saisie des résultats'!T201=1,1,0)+IF('Saisie des résultats'!V201=1,1,0)+IF('Saisie des résultats'!W201=1,1,0)+IF('Saisie des résultats'!X201=1,1,0)+IF('Saisie des résultats'!Y201=1,1,0))/13)</f>
      </c>
      <c r="E202" s="41">
        <f>IF(ISBLANK('Liste d''élèves'!C199),"",(IF('Saisie des résultats'!Z201=1,1,0)+IF('Saisie des résultats'!AA201=1,1,0)+IF('Saisie des résultats'!AB201=1,1,0)+IF('Saisie des résultats'!AC201=1,1,0)+IF('Saisie des résultats'!AD201=1,1,0)+IF('Saisie des résultats'!AE201=1,1,0))/6)</f>
      </c>
      <c r="F202" s="45">
        <f>IF(ISBLANK('Liste d''élèves'!C199),"",(10*C202+13*D202+6*E202)/29)</f>
      </c>
    </row>
    <row r="203" spans="2:6" ht="12.75">
      <c r="B203" s="15">
        <f>IF(ISBLANK('Liste d''élèves'!C200),"",('Liste d''élèves'!C200))</f>
      </c>
      <c r="C203" s="40">
        <f>IF(ISBLANK('Liste d''élèves'!C200),"",(IF('Saisie des résultats'!C202=1,1,0)+IF('Saisie des résultats'!D202=1,1,0)+IF('Saisie des résultats'!F202=1,1,0)+IF('Saisie des résultats'!G202=1,1,0)+IF('Saisie des résultats'!J202=1,1,0)+IF('Saisie des résultats'!K202=1,1,0)+IF('Saisie des résultats'!M202=1,1,0)+IF('Saisie des résultats'!N202=1,1,0)+IF('Saisie des résultats'!O202=1,1,0)+IF('Saisie des résultats'!U202=1,1,0))/10)</f>
      </c>
      <c r="D203" s="41">
        <f>IF(ISBLANK('Liste d''élèves'!C200),"",(IF('Saisie des résultats'!E202=1,1,0)+IF('Saisie des résultats'!H202=1,1,0)+IF('Saisie des résultats'!I202=1,1,0)+IF('Saisie des résultats'!L202=1,1,0)+IF('Saisie des résultats'!P202=1,1,0)+IF('Saisie des résultats'!Q202=1,1,0)+IF('Saisie des résultats'!R202=1,1,0)+IF('Saisie des résultats'!S202=1,1,0)+IF('Saisie des résultats'!T202=1,1,0)+IF('Saisie des résultats'!V202=1,1,0)+IF('Saisie des résultats'!W202=1,1,0)+IF('Saisie des résultats'!X202=1,1,0)+IF('Saisie des résultats'!Y202=1,1,0))/13)</f>
      </c>
      <c r="E203" s="41">
        <f>IF(ISBLANK('Liste d''élèves'!C200),"",(IF('Saisie des résultats'!Z202=1,1,0)+IF('Saisie des résultats'!AA202=1,1,0)+IF('Saisie des résultats'!AB202=1,1,0)+IF('Saisie des résultats'!AC202=1,1,0)+IF('Saisie des résultats'!AD202=1,1,0)+IF('Saisie des résultats'!AE202=1,1,0))/6)</f>
      </c>
      <c r="F203" s="45">
        <f>IF(ISBLANK('Liste d''élèves'!C200),"",(10*C203+13*D203+6*E203)/29)</f>
      </c>
    </row>
    <row r="204" spans="2:6" ht="12.75">
      <c r="B204" s="15">
        <f>IF(ISBLANK('Liste d''élèves'!C201),"",('Liste d''élèves'!C201))</f>
      </c>
      <c r="C204" s="40">
        <f>IF(ISBLANK('Liste d''élèves'!C201),"",(IF('Saisie des résultats'!C203=1,1,0)+IF('Saisie des résultats'!D203=1,1,0)+IF('Saisie des résultats'!F203=1,1,0)+IF('Saisie des résultats'!G203=1,1,0)+IF('Saisie des résultats'!J203=1,1,0)+IF('Saisie des résultats'!K203=1,1,0)+IF('Saisie des résultats'!M203=1,1,0)+IF('Saisie des résultats'!N203=1,1,0)+IF('Saisie des résultats'!O203=1,1,0)+IF('Saisie des résultats'!U203=1,1,0))/10)</f>
      </c>
      <c r="D204" s="41">
        <f>IF(ISBLANK('Liste d''élèves'!C201),"",(IF('Saisie des résultats'!E203=1,1,0)+IF('Saisie des résultats'!H203=1,1,0)+IF('Saisie des résultats'!I203=1,1,0)+IF('Saisie des résultats'!L203=1,1,0)+IF('Saisie des résultats'!P203=1,1,0)+IF('Saisie des résultats'!Q203=1,1,0)+IF('Saisie des résultats'!R203=1,1,0)+IF('Saisie des résultats'!S203=1,1,0)+IF('Saisie des résultats'!T203=1,1,0)+IF('Saisie des résultats'!V203=1,1,0)+IF('Saisie des résultats'!W203=1,1,0)+IF('Saisie des résultats'!X203=1,1,0)+IF('Saisie des résultats'!Y203=1,1,0))/13)</f>
      </c>
      <c r="E204" s="41">
        <f>IF(ISBLANK('Liste d''élèves'!C201),"",(IF('Saisie des résultats'!Z203=1,1,0)+IF('Saisie des résultats'!AA203=1,1,0)+IF('Saisie des résultats'!AB203=1,1,0)+IF('Saisie des résultats'!AC203=1,1,0)+IF('Saisie des résultats'!AD203=1,1,0)+IF('Saisie des résultats'!AE203=1,1,0))/6)</f>
      </c>
      <c r="F204" s="45">
        <f>IF(ISBLANK('Liste d''élèves'!C201),"",(10*C204+13*D204+6*E204)/29)</f>
      </c>
    </row>
    <row r="205" spans="2:6" ht="12.75">
      <c r="B205" s="15">
        <f>IF(ISBLANK('Liste d''élèves'!C202),"",('Liste d''élèves'!C202))</f>
      </c>
      <c r="C205" s="40">
        <f>IF(ISBLANK('Liste d''élèves'!C202),"",(IF('Saisie des résultats'!C204=1,1,0)+IF('Saisie des résultats'!D204=1,1,0)+IF('Saisie des résultats'!F204=1,1,0)+IF('Saisie des résultats'!G204=1,1,0)+IF('Saisie des résultats'!J204=1,1,0)+IF('Saisie des résultats'!K204=1,1,0)+IF('Saisie des résultats'!M204=1,1,0)+IF('Saisie des résultats'!N204=1,1,0)+IF('Saisie des résultats'!O204=1,1,0)+IF('Saisie des résultats'!U204=1,1,0))/10)</f>
      </c>
      <c r="D205" s="41">
        <f>IF(ISBLANK('Liste d''élèves'!C202),"",(IF('Saisie des résultats'!E204=1,1,0)+IF('Saisie des résultats'!H204=1,1,0)+IF('Saisie des résultats'!I204=1,1,0)+IF('Saisie des résultats'!L204=1,1,0)+IF('Saisie des résultats'!P204=1,1,0)+IF('Saisie des résultats'!Q204=1,1,0)+IF('Saisie des résultats'!R204=1,1,0)+IF('Saisie des résultats'!S204=1,1,0)+IF('Saisie des résultats'!T204=1,1,0)+IF('Saisie des résultats'!V204=1,1,0)+IF('Saisie des résultats'!W204=1,1,0)+IF('Saisie des résultats'!X204=1,1,0)+IF('Saisie des résultats'!Y204=1,1,0))/13)</f>
      </c>
      <c r="E205" s="41">
        <f>IF(ISBLANK('Liste d''élèves'!C202),"",(IF('Saisie des résultats'!Z204=1,1,0)+IF('Saisie des résultats'!AA204=1,1,0)+IF('Saisie des résultats'!AB204=1,1,0)+IF('Saisie des résultats'!AC204=1,1,0)+IF('Saisie des résultats'!AD204=1,1,0)+IF('Saisie des résultats'!AE204=1,1,0))/6)</f>
      </c>
      <c r="F205" s="45">
        <f>IF(ISBLANK('Liste d''élèves'!C202),"",(10*C205+13*D205+6*E205)/29)</f>
      </c>
    </row>
    <row r="206" spans="2:6" ht="12.75">
      <c r="B206" s="15">
        <f>IF(ISBLANK('Liste d''élèves'!C203),"",('Liste d''élèves'!C203))</f>
      </c>
      <c r="C206" s="40">
        <f>IF(ISBLANK('Liste d''élèves'!C203),"",(IF('Saisie des résultats'!C205=1,1,0)+IF('Saisie des résultats'!D205=1,1,0)+IF('Saisie des résultats'!F205=1,1,0)+IF('Saisie des résultats'!G205=1,1,0)+IF('Saisie des résultats'!J205=1,1,0)+IF('Saisie des résultats'!K205=1,1,0)+IF('Saisie des résultats'!M205=1,1,0)+IF('Saisie des résultats'!N205=1,1,0)+IF('Saisie des résultats'!O205=1,1,0)+IF('Saisie des résultats'!U205=1,1,0))/10)</f>
      </c>
      <c r="D206" s="41">
        <f>IF(ISBLANK('Liste d''élèves'!C203),"",(IF('Saisie des résultats'!E205=1,1,0)+IF('Saisie des résultats'!H205=1,1,0)+IF('Saisie des résultats'!I205=1,1,0)+IF('Saisie des résultats'!L205=1,1,0)+IF('Saisie des résultats'!P205=1,1,0)+IF('Saisie des résultats'!Q205=1,1,0)+IF('Saisie des résultats'!R205=1,1,0)+IF('Saisie des résultats'!S205=1,1,0)+IF('Saisie des résultats'!T205=1,1,0)+IF('Saisie des résultats'!V205=1,1,0)+IF('Saisie des résultats'!W205=1,1,0)+IF('Saisie des résultats'!X205=1,1,0)+IF('Saisie des résultats'!Y205=1,1,0))/13)</f>
      </c>
      <c r="E206" s="41">
        <f>IF(ISBLANK('Liste d''élèves'!C203),"",(IF('Saisie des résultats'!Z205=1,1,0)+IF('Saisie des résultats'!AA205=1,1,0)+IF('Saisie des résultats'!AB205=1,1,0)+IF('Saisie des résultats'!AC205=1,1,0)+IF('Saisie des résultats'!AD205=1,1,0)+IF('Saisie des résultats'!AE205=1,1,0))/6)</f>
      </c>
      <c r="F206" s="45">
        <f>IF(ISBLANK('Liste d''élèves'!C203),"",(10*C206+13*D206+6*E206)/29)</f>
      </c>
    </row>
    <row r="207" spans="2:6" ht="12.75">
      <c r="B207" s="15">
        <f>IF(ISBLANK('Liste d''élèves'!C204),"",('Liste d''élèves'!C204))</f>
      </c>
      <c r="C207" s="40">
        <f>IF(ISBLANK('Liste d''élèves'!C204),"",(IF('Saisie des résultats'!C206=1,1,0)+IF('Saisie des résultats'!D206=1,1,0)+IF('Saisie des résultats'!F206=1,1,0)+IF('Saisie des résultats'!G206=1,1,0)+IF('Saisie des résultats'!J206=1,1,0)+IF('Saisie des résultats'!K206=1,1,0)+IF('Saisie des résultats'!M206=1,1,0)+IF('Saisie des résultats'!N206=1,1,0)+IF('Saisie des résultats'!O206=1,1,0)+IF('Saisie des résultats'!U206=1,1,0))/10)</f>
      </c>
      <c r="D207" s="41">
        <f>IF(ISBLANK('Liste d''élèves'!C204),"",(IF('Saisie des résultats'!E206=1,1,0)+IF('Saisie des résultats'!H206=1,1,0)+IF('Saisie des résultats'!I206=1,1,0)+IF('Saisie des résultats'!L206=1,1,0)+IF('Saisie des résultats'!P206=1,1,0)+IF('Saisie des résultats'!Q206=1,1,0)+IF('Saisie des résultats'!R206=1,1,0)+IF('Saisie des résultats'!S206=1,1,0)+IF('Saisie des résultats'!T206=1,1,0)+IF('Saisie des résultats'!V206=1,1,0)+IF('Saisie des résultats'!W206=1,1,0)+IF('Saisie des résultats'!X206=1,1,0)+IF('Saisie des résultats'!Y206=1,1,0))/13)</f>
      </c>
      <c r="E207" s="41">
        <f>IF(ISBLANK('Liste d''élèves'!C204),"",(IF('Saisie des résultats'!Z206=1,1,0)+IF('Saisie des résultats'!AA206=1,1,0)+IF('Saisie des résultats'!AB206=1,1,0)+IF('Saisie des résultats'!AC206=1,1,0)+IF('Saisie des résultats'!AD206=1,1,0)+IF('Saisie des résultats'!AE206=1,1,0))/6)</f>
      </c>
      <c r="F207" s="45">
        <f>IF(ISBLANK('Liste d''élèves'!C204),"",(10*C207+13*D207+6*E207)/29)</f>
      </c>
    </row>
    <row r="208" spans="2:6" ht="12.75">
      <c r="B208" s="15">
        <f>IF(ISBLANK('Liste d''élèves'!C205),"",('Liste d''élèves'!C205))</f>
      </c>
      <c r="C208" s="40">
        <f>IF(ISBLANK('Liste d''élèves'!C205),"",(IF('Saisie des résultats'!C207=1,1,0)+IF('Saisie des résultats'!D207=1,1,0)+IF('Saisie des résultats'!F207=1,1,0)+IF('Saisie des résultats'!G207=1,1,0)+IF('Saisie des résultats'!J207=1,1,0)+IF('Saisie des résultats'!K207=1,1,0)+IF('Saisie des résultats'!M207=1,1,0)+IF('Saisie des résultats'!N207=1,1,0)+IF('Saisie des résultats'!O207=1,1,0)+IF('Saisie des résultats'!U207=1,1,0))/10)</f>
      </c>
      <c r="D208" s="41">
        <f>IF(ISBLANK('Liste d''élèves'!C205),"",(IF('Saisie des résultats'!E207=1,1,0)+IF('Saisie des résultats'!H207=1,1,0)+IF('Saisie des résultats'!I207=1,1,0)+IF('Saisie des résultats'!L207=1,1,0)+IF('Saisie des résultats'!P207=1,1,0)+IF('Saisie des résultats'!Q207=1,1,0)+IF('Saisie des résultats'!R207=1,1,0)+IF('Saisie des résultats'!S207=1,1,0)+IF('Saisie des résultats'!T207=1,1,0)+IF('Saisie des résultats'!V207=1,1,0)+IF('Saisie des résultats'!W207=1,1,0)+IF('Saisie des résultats'!X207=1,1,0)+IF('Saisie des résultats'!Y207=1,1,0))/13)</f>
      </c>
      <c r="E208" s="41">
        <f>IF(ISBLANK('Liste d''élèves'!C205),"",(IF('Saisie des résultats'!Z207=1,1,0)+IF('Saisie des résultats'!AA207=1,1,0)+IF('Saisie des résultats'!AB207=1,1,0)+IF('Saisie des résultats'!AC207=1,1,0)+IF('Saisie des résultats'!AD207=1,1,0)+IF('Saisie des résultats'!AE207=1,1,0))/6)</f>
      </c>
      <c r="F208" s="45">
        <f>IF(ISBLANK('Liste d''élèves'!C205),"",(10*C208+13*D208+6*E208)/29)</f>
      </c>
    </row>
    <row r="209" spans="2:6" ht="13.5" thickBot="1">
      <c r="B209" s="16">
        <f>IF(ISBLANK('Liste d''élèves'!C206),"",('Liste d''élèves'!C206))</f>
      </c>
      <c r="C209" s="46">
        <f>IF(ISBLANK('Liste d''élèves'!C206),"",(IF('Saisie des résultats'!C208=1,1,0)+IF('Saisie des résultats'!D208=1,1,0)+IF('Saisie des résultats'!F208=1,1,0)+IF('Saisie des résultats'!G208=1,1,0)+IF('Saisie des résultats'!J208=1,1,0)+IF('Saisie des résultats'!K208=1,1,0)+IF('Saisie des résultats'!M208=1,1,0)+IF('Saisie des résultats'!N208=1,1,0)+IF('Saisie des résultats'!O208=1,1,0)+IF('Saisie des résultats'!U208=1,1,0))/10)</f>
      </c>
      <c r="D209" s="47">
        <f>IF(ISBLANK('Liste d''élèves'!C206),"",(IF('Saisie des résultats'!E208=1,1,0)+IF('Saisie des résultats'!H208=1,1,0)+IF('Saisie des résultats'!I208=1,1,0)+IF('Saisie des résultats'!L208=1,1,0)+IF('Saisie des résultats'!P208=1,1,0)+IF('Saisie des résultats'!Q208=1,1,0)+IF('Saisie des résultats'!R208=1,1,0)+IF('Saisie des résultats'!S208=1,1,0)+IF('Saisie des résultats'!T208=1,1,0)+IF('Saisie des résultats'!V208=1,1,0)+IF('Saisie des résultats'!W208=1,1,0)+IF('Saisie des résultats'!X208=1,1,0)+IF('Saisie des résultats'!Y208=1,1,0))/13)</f>
      </c>
      <c r="E209" s="47">
        <f>IF(ISBLANK('Liste d''élèves'!C206),"",(IF('Saisie des résultats'!Z208=1,1,0)+IF('Saisie des résultats'!AA208=1,1,0)+IF('Saisie des résultats'!AB208=1,1,0)+IF('Saisie des résultats'!AC208=1,1,0)+IF('Saisie des résultats'!AD208=1,1,0)+IF('Saisie des résultats'!AE208=1,1,0))/6)</f>
      </c>
      <c r="F209" s="48">
        <f>IF(ISBLANK('Liste d''élèves'!C206),"",(10*C209+13*D209+6*E209)/29)</f>
      </c>
    </row>
    <row r="210" spans="2:6" ht="12.75">
      <c r="B210" s="32"/>
      <c r="C210" s="31"/>
      <c r="D210" s="31"/>
      <c r="E210" s="31"/>
      <c r="F210" s="31"/>
    </row>
    <row r="211" spans="2:6" ht="12.75">
      <c r="B211" s="32"/>
      <c r="C211" s="31"/>
      <c r="D211" s="31"/>
      <c r="E211" s="31"/>
      <c r="F211" s="31"/>
    </row>
    <row r="212" spans="2:6" ht="12.75">
      <c r="B212" s="32"/>
      <c r="C212" s="31"/>
      <c r="D212" s="31"/>
      <c r="E212" s="31"/>
      <c r="F212" s="31"/>
    </row>
    <row r="213" spans="2:6" ht="12.75">
      <c r="B213" s="32"/>
      <c r="C213" s="31"/>
      <c r="D213" s="31"/>
      <c r="E213" s="31"/>
      <c r="F213" s="31"/>
    </row>
    <row r="214" spans="2:6" ht="12.75">
      <c r="B214" s="32"/>
      <c r="C214" s="31"/>
      <c r="D214" s="31"/>
      <c r="E214" s="31"/>
      <c r="F214" s="31"/>
    </row>
    <row r="215" spans="2:6" ht="12.75">
      <c r="B215" s="32"/>
      <c r="C215" s="31"/>
      <c r="D215" s="31"/>
      <c r="E215" s="31"/>
      <c r="F215" s="31"/>
    </row>
    <row r="216" spans="2:6" ht="12.75">
      <c r="B216" s="32"/>
      <c r="C216" s="31"/>
      <c r="D216" s="31"/>
      <c r="E216" s="31"/>
      <c r="F216" s="31"/>
    </row>
    <row r="217" spans="2:6" ht="12.75">
      <c r="B217" s="32"/>
      <c r="C217" s="31"/>
      <c r="D217" s="31"/>
      <c r="E217" s="31"/>
      <c r="F217" s="31"/>
    </row>
    <row r="218" spans="2:6" ht="12.75">
      <c r="B218" s="32"/>
      <c r="C218" s="31"/>
      <c r="D218" s="31"/>
      <c r="E218" s="31"/>
      <c r="F218" s="31"/>
    </row>
    <row r="219" spans="2:6" ht="12.75">
      <c r="B219" s="32"/>
      <c r="C219" s="31"/>
      <c r="D219" s="31"/>
      <c r="E219" s="31"/>
      <c r="F219" s="31"/>
    </row>
    <row r="220" spans="2:6" ht="12.75">
      <c r="B220" s="32"/>
      <c r="C220" s="31"/>
      <c r="D220" s="31"/>
      <c r="E220" s="31"/>
      <c r="F220" s="31"/>
    </row>
    <row r="221" spans="2:6" ht="12.75">
      <c r="B221" s="32"/>
      <c r="C221" s="31"/>
      <c r="D221" s="31"/>
      <c r="E221" s="31"/>
      <c r="F221" s="31"/>
    </row>
    <row r="222" spans="2:6" ht="12.75">
      <c r="B222" s="32"/>
      <c r="C222" s="31"/>
      <c r="D222" s="31"/>
      <c r="E222" s="31"/>
      <c r="F222" s="31"/>
    </row>
    <row r="223" spans="2:6" ht="12.75">
      <c r="B223" s="32"/>
      <c r="C223" s="31"/>
      <c r="D223" s="31"/>
      <c r="E223" s="31"/>
      <c r="F223" s="31"/>
    </row>
    <row r="224" spans="2:6" ht="12.75">
      <c r="B224" s="32"/>
      <c r="C224" s="31"/>
      <c r="D224" s="31"/>
      <c r="E224" s="31"/>
      <c r="F224" s="31"/>
    </row>
    <row r="225" spans="2:6" ht="12.75">
      <c r="B225" s="32"/>
      <c r="C225" s="31"/>
      <c r="D225" s="31"/>
      <c r="E225" s="31"/>
      <c r="F225" s="31"/>
    </row>
  </sheetData>
  <mergeCells count="5">
    <mergeCell ref="D6:E6"/>
    <mergeCell ref="D7:E7"/>
    <mergeCell ref="B2:F2"/>
    <mergeCell ref="D4:E4"/>
    <mergeCell ref="D5:E5"/>
  </mergeCells>
  <conditionalFormatting sqref="C10:F209">
    <cfRule type="cellIs" priority="1" dxfId="3" operator="lessThanOrEqual" stopIfTrue="1">
      <formula>0.33</formula>
    </cfRule>
    <cfRule type="cellIs" priority="2" dxfId="5" operator="between" stopIfTrue="1">
      <formula>0.33</formula>
      <formula>0.5</formula>
    </cfRule>
    <cfRule type="cellIs" priority="3" dxfId="0" operator="between" stopIfTrue="1">
      <formula>0.5</formula>
      <formula>0.66</formula>
    </cfRule>
  </conditionalFormatting>
  <printOptions/>
  <pageMargins left="0.52" right="0.57" top="0.58"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200"/>
  <sheetViews>
    <sheetView tabSelected="1" workbookViewId="0" topLeftCell="B1">
      <selection activeCell="P19" sqref="P19"/>
    </sheetView>
  </sheetViews>
  <sheetFormatPr defaultColWidth="11.421875" defaultRowHeight="12.75"/>
  <cols>
    <col min="1" max="1" width="0.2890625" style="0" hidden="1" customWidth="1"/>
    <col min="2" max="2" width="1.8515625" style="0" customWidth="1"/>
    <col min="3" max="3" width="16.57421875" style="0" customWidth="1"/>
    <col min="4" max="4" width="0.85546875" style="0" customWidth="1"/>
    <col min="5" max="5" width="14.140625" style="0" customWidth="1"/>
    <col min="12" max="12" width="13.421875" style="0" customWidth="1"/>
  </cols>
  <sheetData>
    <row r="1" s="31" customFormat="1" ht="12.75" customHeight="1" thickBot="1">
      <c r="A1" s="31">
        <f>IF(ISBLANK('Liste d''élèves'!C7),"",('Liste d''élèves'!C7))</f>
      </c>
    </row>
    <row r="2" s="31" customFormat="1" ht="13.5" hidden="1" thickBot="1">
      <c r="A2" s="31">
        <f>IF(ISBLANK('Liste d''élèves'!C8),"",('Liste d''élèves'!C8))</f>
      </c>
    </row>
    <row r="3" spans="1:12" s="31" customFormat="1" ht="30" customHeight="1" thickBot="1">
      <c r="A3" s="31">
        <f>IF(ISBLANK('Liste d''élèves'!C9),"",('Liste d''élèves'!C9))</f>
      </c>
      <c r="C3" s="91" t="s">
        <v>49</v>
      </c>
      <c r="D3" s="92"/>
      <c r="E3" s="92"/>
      <c r="F3" s="92"/>
      <c r="G3" s="92"/>
      <c r="H3" s="92" t="s">
        <v>90</v>
      </c>
      <c r="I3" s="92"/>
      <c r="J3" s="92"/>
      <c r="K3" s="92"/>
      <c r="L3" s="93"/>
    </row>
    <row r="4" s="31" customFormat="1" ht="12.75">
      <c r="A4" s="31">
        <f>IF(ISBLANK('Liste d''élèves'!C10),"",('Liste d''élèves'!C10))</f>
      </c>
    </row>
    <row r="5" s="31" customFormat="1" ht="3" customHeight="1" thickBot="1">
      <c r="A5" s="31">
        <f>IF(ISBLANK('Liste d''élèves'!C11),"",('Liste d''élèves'!C11))</f>
      </c>
    </row>
    <row r="6" spans="1:14" s="31" customFormat="1" ht="18.75" thickBot="1">
      <c r="A6" s="31">
        <f>IF(ISBLANK('Liste d''élèves'!C12),"",('Liste d''élèves'!C12))</f>
      </c>
      <c r="F6" s="130" t="s">
        <v>67</v>
      </c>
      <c r="G6" s="131"/>
      <c r="H6" s="131"/>
      <c r="I6" s="131"/>
      <c r="J6" s="131"/>
      <c r="K6" s="131"/>
      <c r="L6" s="131"/>
      <c r="M6" s="131"/>
      <c r="N6" s="132"/>
    </row>
    <row r="7" s="31" customFormat="1" ht="12.75">
      <c r="A7" s="31">
        <f>IF(ISBLANK('Liste d''élèves'!C13),"",('Liste d''élèves'!C13))</f>
      </c>
    </row>
    <row r="8" s="31" customFormat="1" ht="5.25" customHeight="1" thickBot="1">
      <c r="A8" s="31">
        <f>IF(ISBLANK('Liste d''élèves'!C14),"",('Liste d''élèves'!C14))</f>
      </c>
    </row>
    <row r="9" spans="1:14" s="31" customFormat="1" ht="58.5" customHeight="1" thickBot="1">
      <c r="A9" s="31">
        <f>IF(ISBLANK('Liste d''élèves'!C15),"",('Liste d''élèves'!C15))</f>
      </c>
      <c r="C9" s="133" t="s">
        <v>45</v>
      </c>
      <c r="D9" s="134"/>
      <c r="E9" s="74">
        <f>VLOOKUP(H3,'Bilan par élève'!B10:F209,5,FALSE)</f>
      </c>
      <c r="F9" s="70"/>
      <c r="G9" s="69" t="s">
        <v>46</v>
      </c>
      <c r="H9" s="75">
        <f>VLOOKUP(H3,'Bilan par élève'!B10:F209,2,FALSE)</f>
      </c>
      <c r="I9" s="70"/>
      <c r="J9" s="69" t="s">
        <v>47</v>
      </c>
      <c r="K9" s="75">
        <f>VLOOKUP(H3,'Bilan par élève'!B10:F209,3,FALSE)</f>
      </c>
      <c r="L9" s="70"/>
      <c r="M9" s="69" t="s">
        <v>48</v>
      </c>
      <c r="N9" s="75">
        <f>VLOOKUP(H3,'Bilan par élève'!B10:F209,4,FALSE)</f>
      </c>
    </row>
    <row r="10" s="31" customFormat="1" ht="12.75">
      <c r="A10" s="31">
        <f>IF(ISBLANK('Liste d''élèves'!C16),"",('Liste d''élèves'!C16))</f>
      </c>
    </row>
    <row r="11" s="31" customFormat="1" ht="6.75" customHeight="1" thickBot="1">
      <c r="A11" s="31">
        <f>IF(ISBLANK('Liste d''élèves'!C17),"",('Liste d''élèves'!C17))</f>
      </c>
    </row>
    <row r="12" spans="1:14" s="31" customFormat="1" ht="13.5" thickBot="1">
      <c r="A12" s="31">
        <f>IF(ISBLANK('Liste d''élèves'!C18),"",('Liste d''élèves'!C18))</f>
      </c>
      <c r="D12" s="144" t="s">
        <v>55</v>
      </c>
      <c r="E12" s="145"/>
      <c r="F12" s="145"/>
      <c r="G12" s="145"/>
      <c r="H12" s="145"/>
      <c r="I12" s="145"/>
      <c r="J12" s="145"/>
      <c r="K12" s="145"/>
      <c r="L12" s="145"/>
      <c r="M12" s="81" t="s">
        <v>53</v>
      </c>
      <c r="N12" s="82" t="s">
        <v>54</v>
      </c>
    </row>
    <row r="13" spans="1:14" s="31" customFormat="1" ht="12.75">
      <c r="A13" s="31">
        <f>IF(ISBLANK('Liste d''élèves'!C19),"",('Liste d''élèves'!C19))</f>
      </c>
      <c r="C13" s="135" t="s">
        <v>83</v>
      </c>
      <c r="D13" s="142" t="s">
        <v>4</v>
      </c>
      <c r="E13" s="143"/>
      <c r="F13" s="143"/>
      <c r="G13" s="143"/>
      <c r="H13" s="143"/>
      <c r="I13" s="143"/>
      <c r="J13" s="143"/>
      <c r="K13" s="143"/>
      <c r="L13" s="143"/>
      <c r="M13" s="50">
        <f>IF((VLOOKUP($H$3,'Saisie des résultats'!$B$9:$AE$208,2,FALSE))=1,"×","")</f>
      </c>
      <c r="N13" s="51" t="str">
        <f>IF((VLOOKUP($H$3,'Saisie des résultats'!$B$9:$AE$208,2,FALSE))=1,"","×")</f>
        <v>×</v>
      </c>
    </row>
    <row r="14" spans="1:14" s="31" customFormat="1" ht="12.75">
      <c r="A14" s="31">
        <f>IF(ISBLANK('Liste d''élèves'!C20),"",('Liste d''élèves'!C20))</f>
      </c>
      <c r="C14" s="136"/>
      <c r="D14" s="138" t="s">
        <v>5</v>
      </c>
      <c r="E14" s="139"/>
      <c r="F14" s="139"/>
      <c r="G14" s="139"/>
      <c r="H14" s="139"/>
      <c r="I14" s="139"/>
      <c r="J14" s="139"/>
      <c r="K14" s="139"/>
      <c r="L14" s="139"/>
      <c r="M14" s="49">
        <f>IF((VLOOKUP($H$3,'Saisie des résultats'!$B$9:$AE$208,3,FALSE))=1,"×","")</f>
      </c>
      <c r="N14" s="53" t="str">
        <f>IF((VLOOKUP($H$3,'Saisie des résultats'!$B$9:$AE$208,3,FALSE))=1,"","×")</f>
        <v>×</v>
      </c>
    </row>
    <row r="15" spans="1:14" s="31" customFormat="1" ht="12.75">
      <c r="A15" s="31">
        <f>IF(ISBLANK('Liste d''élèves'!C21),"",('Liste d''élèves'!C21))</f>
      </c>
      <c r="C15" s="136"/>
      <c r="D15" s="138" t="s">
        <v>6</v>
      </c>
      <c r="E15" s="139"/>
      <c r="F15" s="139"/>
      <c r="G15" s="139"/>
      <c r="H15" s="139"/>
      <c r="I15" s="139"/>
      <c r="J15" s="139"/>
      <c r="K15" s="139"/>
      <c r="L15" s="139"/>
      <c r="M15" s="49">
        <f>IF((VLOOKUP($H$3,'Saisie des résultats'!$B$9:$AE$208,5,FALSE))=1,"×","")</f>
      </c>
      <c r="N15" s="53" t="str">
        <f>IF((VLOOKUP($H$3,'Saisie des résultats'!$B$9:$AE$208,5,FALSE))=1,"","×")</f>
        <v>×</v>
      </c>
    </row>
    <row r="16" spans="1:14" s="31" customFormat="1" ht="12.75">
      <c r="A16" s="31">
        <f>IF(ISBLANK('Liste d''élèves'!C22),"",('Liste d''élèves'!C22))</f>
      </c>
      <c r="C16" s="136"/>
      <c r="D16" s="138" t="s">
        <v>7</v>
      </c>
      <c r="E16" s="139"/>
      <c r="F16" s="139"/>
      <c r="G16" s="139"/>
      <c r="H16" s="139"/>
      <c r="I16" s="139"/>
      <c r="J16" s="139"/>
      <c r="K16" s="139"/>
      <c r="L16" s="139"/>
      <c r="M16" s="49">
        <f>IF((VLOOKUP($H$3,'Saisie des résultats'!$B$9:$AE$208,6,FALSE))=1,"×","")</f>
      </c>
      <c r="N16" s="53" t="str">
        <f>IF((VLOOKUP($H$3,'Saisie des résultats'!$B$9:$AE$208,6,FALSE))=1,"","×")</f>
        <v>×</v>
      </c>
    </row>
    <row r="17" spans="1:14" s="31" customFormat="1" ht="12.75">
      <c r="A17" s="31" t="str">
        <f>IF(ISBLANK('Liste d''élèves'!C23),"",('Liste d''élèves'!C23))</f>
        <v>sss</v>
      </c>
      <c r="C17" s="136"/>
      <c r="D17" s="138" t="s">
        <v>10</v>
      </c>
      <c r="E17" s="139"/>
      <c r="F17" s="139"/>
      <c r="G17" s="139"/>
      <c r="H17" s="139"/>
      <c r="I17" s="139"/>
      <c r="J17" s="139"/>
      <c r="K17" s="139"/>
      <c r="L17" s="139"/>
      <c r="M17" s="49">
        <f>IF((VLOOKUP($H$3,'Saisie des résultats'!$B$9:$AE$208,9,FALSE))=1,"×","")</f>
      </c>
      <c r="N17" s="53" t="str">
        <f>IF((VLOOKUP($H$3,'Saisie des résultats'!$B$9:$AE$208,9,FALSE))=1,"","×")</f>
        <v>×</v>
      </c>
    </row>
    <row r="18" spans="1:14" s="31" customFormat="1" ht="12.75">
      <c r="A18" s="31" t="str">
        <f>IF(ISBLANK('Liste d''élèves'!C24),"",('Liste d''élèves'!C24))</f>
        <v>ddd</v>
      </c>
      <c r="C18" s="136"/>
      <c r="D18" s="138" t="s">
        <v>11</v>
      </c>
      <c r="E18" s="139"/>
      <c r="F18" s="139"/>
      <c r="G18" s="139"/>
      <c r="H18" s="139"/>
      <c r="I18" s="139"/>
      <c r="J18" s="139"/>
      <c r="K18" s="139"/>
      <c r="L18" s="139"/>
      <c r="M18" s="49">
        <f>IF((VLOOKUP($H$3,'Saisie des résultats'!$B$9:$AE$208,10,FALSE))=1,"×","")</f>
      </c>
      <c r="N18" s="53" t="str">
        <f>IF((VLOOKUP($H$3,'Saisie des résultats'!$B$9:$AE$208,10,FALSE))=1,"","×")</f>
        <v>×</v>
      </c>
    </row>
    <row r="19" spans="1:14" s="31" customFormat="1" ht="12.75">
      <c r="A19" s="31" t="str">
        <f>IF(ISBLANK('Liste d''élèves'!C25),"",('Liste d''élèves'!C25))</f>
        <v>fff</v>
      </c>
      <c r="C19" s="136"/>
      <c r="D19" s="138" t="s">
        <v>13</v>
      </c>
      <c r="E19" s="139"/>
      <c r="F19" s="139"/>
      <c r="G19" s="139"/>
      <c r="H19" s="139"/>
      <c r="I19" s="139"/>
      <c r="J19" s="139"/>
      <c r="K19" s="139"/>
      <c r="L19" s="139"/>
      <c r="M19" s="49">
        <f>IF((VLOOKUP($H$3,'Saisie des résultats'!$B$9:$AE$208,12,FALSE))=1,"×","")</f>
      </c>
      <c r="N19" s="53" t="str">
        <f>IF((VLOOKUP($H$3,'Saisie des résultats'!$B$9:$AE$208,12,FALSE))=1,"","×")</f>
        <v>×</v>
      </c>
    </row>
    <row r="20" spans="1:14" s="31" customFormat="1" ht="12.75">
      <c r="A20" s="31">
        <f>IF(ISBLANK('Liste d''élèves'!C26),"",('Liste d''élèves'!C26))</f>
      </c>
      <c r="C20" s="136"/>
      <c r="D20" s="138" t="s">
        <v>50</v>
      </c>
      <c r="E20" s="139"/>
      <c r="F20" s="139"/>
      <c r="G20" s="139"/>
      <c r="H20" s="139"/>
      <c r="I20" s="139"/>
      <c r="J20" s="139"/>
      <c r="K20" s="139"/>
      <c r="L20" s="139"/>
      <c r="M20" s="49">
        <f>IF((VLOOKUP($H$3,'Saisie des résultats'!$B$9:$AE$208,13,FALSE))=1,"×","")</f>
      </c>
      <c r="N20" s="53" t="str">
        <f>IF((VLOOKUP($H$3,'Saisie des résultats'!$B$9:$AE$208,13,FALSE))=1,"","×")</f>
        <v>×</v>
      </c>
    </row>
    <row r="21" spans="1:14" s="31" customFormat="1" ht="12.75">
      <c r="A21" s="31">
        <f>IF(ISBLANK('Liste d''élèves'!C27),"",('Liste d''élèves'!C27))</f>
      </c>
      <c r="C21" s="136"/>
      <c r="D21" s="138" t="s">
        <v>51</v>
      </c>
      <c r="E21" s="139"/>
      <c r="F21" s="139"/>
      <c r="G21" s="139"/>
      <c r="H21" s="139"/>
      <c r="I21" s="139"/>
      <c r="J21" s="139"/>
      <c r="K21" s="139"/>
      <c r="L21" s="139"/>
      <c r="M21" s="49">
        <f>IF((VLOOKUP($H$3,'Saisie des résultats'!$B$9:$AE$208,14,FALSE))=1,"×","")</f>
      </c>
      <c r="N21" s="53" t="str">
        <f>IF((VLOOKUP($H$3,'Saisie des résultats'!$B$9:$AE$208,14,FALSE))=1,"","×")</f>
        <v>×</v>
      </c>
    </row>
    <row r="22" spans="1:14" s="31" customFormat="1" ht="13.5" thickBot="1">
      <c r="A22" s="31">
        <f>IF(ISBLANK('Liste d''élèves'!C28),"",('Liste d''élèves'!C28))</f>
      </c>
      <c r="C22" s="137"/>
      <c r="D22" s="140" t="s">
        <v>16</v>
      </c>
      <c r="E22" s="141"/>
      <c r="F22" s="141"/>
      <c r="G22" s="141"/>
      <c r="H22" s="141"/>
      <c r="I22" s="141"/>
      <c r="J22" s="141"/>
      <c r="K22" s="141"/>
      <c r="L22" s="141"/>
      <c r="M22" s="55">
        <f>IF((VLOOKUP($H$3,'Saisie des résultats'!$B$9:$AE$208,20,FALSE))=1,"×","")</f>
      </c>
      <c r="N22" s="56" t="str">
        <f>IF((VLOOKUP($H$3,'Saisie des résultats'!$B$9:$AE$208,20,FALSE))=1,"","×")</f>
        <v>×</v>
      </c>
    </row>
    <row r="23" spans="1:14" s="31" customFormat="1" ht="12.75">
      <c r="A23" s="31">
        <f>IF(ISBLANK('Liste d''élèves'!C29),"",('Liste d''élèves'!C29))</f>
      </c>
      <c r="C23" s="135" t="s">
        <v>84</v>
      </c>
      <c r="D23" s="142" t="s">
        <v>78</v>
      </c>
      <c r="E23" s="143"/>
      <c r="F23" s="143"/>
      <c r="G23" s="143"/>
      <c r="H23" s="143"/>
      <c r="I23" s="143"/>
      <c r="J23" s="143"/>
      <c r="K23" s="143"/>
      <c r="L23" s="143"/>
      <c r="M23" s="50">
        <f>IF((VLOOKUP($H$3,'Saisie des résultats'!$B$9:$AE$208,4,FALSE))=1,"×","")</f>
      </c>
      <c r="N23" s="51" t="str">
        <f>IF((VLOOKUP($H$3,'Saisie des résultats'!$B$9:$AE$208,4,FALSE))=1,"","×")</f>
        <v>×</v>
      </c>
    </row>
    <row r="24" spans="1:14" s="31" customFormat="1" ht="12.75">
      <c r="A24" s="31">
        <f>IF(ISBLANK('Liste d''élèves'!C30),"",('Liste d''élèves'!C30))</f>
      </c>
      <c r="C24" s="136"/>
      <c r="D24" s="138" t="s">
        <v>8</v>
      </c>
      <c r="E24" s="139"/>
      <c r="F24" s="139"/>
      <c r="G24" s="139"/>
      <c r="H24" s="139"/>
      <c r="I24" s="139"/>
      <c r="J24" s="139"/>
      <c r="K24" s="139"/>
      <c r="L24" s="139"/>
      <c r="M24" s="49">
        <f>IF((VLOOKUP($H$3,'Saisie des résultats'!$B$9:$AE$208,7,FALSE))=1,"×","")</f>
      </c>
      <c r="N24" s="53" t="str">
        <f>IF((VLOOKUP($H$3,'Saisie des résultats'!$B$9:$AE$208,7,FALSE))=1,"","×")</f>
        <v>×</v>
      </c>
    </row>
    <row r="25" spans="1:14" s="31" customFormat="1" ht="13.5" customHeight="1">
      <c r="A25" s="31">
        <f>IF(ISBLANK('Liste d''élèves'!C31),"",('Liste d''élèves'!C31))</f>
      </c>
      <c r="C25" s="136"/>
      <c r="D25" s="138" t="s">
        <v>9</v>
      </c>
      <c r="E25" s="139"/>
      <c r="F25" s="139"/>
      <c r="G25" s="139"/>
      <c r="H25" s="139"/>
      <c r="I25" s="139"/>
      <c r="J25" s="139"/>
      <c r="K25" s="139"/>
      <c r="L25" s="139"/>
      <c r="M25" s="49">
        <f>IF((VLOOKUP($H$3,'Saisie des résultats'!$B$9:$AE$208,8,FALSE))=1,"×","")</f>
      </c>
      <c r="N25" s="53" t="str">
        <f>IF((VLOOKUP($H$3,'Saisie des résultats'!$B$9:$AE$208,8,FALSE))=1,"","×")</f>
        <v>×</v>
      </c>
    </row>
    <row r="26" spans="1:14" s="31" customFormat="1" ht="12.75">
      <c r="A26" s="31">
        <f>IF(ISBLANK('Liste d''élèves'!C32),"",('Liste d''élèves'!C32))</f>
      </c>
      <c r="C26" s="136"/>
      <c r="D26" s="138" t="s">
        <v>12</v>
      </c>
      <c r="E26" s="139"/>
      <c r="F26" s="139"/>
      <c r="G26" s="139"/>
      <c r="H26" s="139"/>
      <c r="I26" s="139"/>
      <c r="J26" s="139"/>
      <c r="K26" s="139"/>
      <c r="L26" s="139"/>
      <c r="M26" s="49">
        <f>IF((VLOOKUP($H$3,'Saisie des résultats'!$B$9:$AE$208,11,FALSE))=1,"×","")</f>
      </c>
      <c r="N26" s="53" t="str">
        <f>IF((VLOOKUP($H$3,'Saisie des résultats'!$B$9:$AE$208,11,FALSE))=1,"","×")</f>
        <v>×</v>
      </c>
    </row>
    <row r="27" spans="1:14" s="31" customFormat="1" ht="12.75">
      <c r="A27" s="31">
        <f>IF(ISBLANK('Liste d''élèves'!C33),"",('Liste d''élèves'!C33))</f>
      </c>
      <c r="C27" s="136"/>
      <c r="D27" s="138" t="s">
        <v>52</v>
      </c>
      <c r="E27" s="139"/>
      <c r="F27" s="139"/>
      <c r="G27" s="139"/>
      <c r="H27" s="139"/>
      <c r="I27" s="139"/>
      <c r="J27" s="139"/>
      <c r="K27" s="139"/>
      <c r="L27" s="139"/>
      <c r="M27" s="49">
        <f>IF(AND(((VLOOKUP($H$3,'Saisie des résultats'!$B$9:$AE$208,15,FALSE))=1),((VLOOKUP($H$3,'Saisie des résultats'!$B$9:$AE$208,16,FALSE))=1)),"×","")</f>
      </c>
      <c r="N27" s="53" t="str">
        <f>IF(AND(((VLOOKUP($H$3,'Saisie des résultats'!$B$9:$AE$208,15,FALSE))=1),((VLOOKUP($H$3,'Saisie des résultats'!$B$9:$AE$208,16,FALSE))=1)),"","×")</f>
        <v>×</v>
      </c>
    </row>
    <row r="28" spans="1:14" s="31" customFormat="1" ht="12.75">
      <c r="A28" s="31">
        <f>IF(ISBLANK('Liste d''élèves'!C34),"",('Liste d''élèves'!C34))</f>
      </c>
      <c r="C28" s="136"/>
      <c r="D28" s="138" t="s">
        <v>14</v>
      </c>
      <c r="E28" s="139"/>
      <c r="F28" s="139"/>
      <c r="G28" s="139"/>
      <c r="H28" s="139"/>
      <c r="I28" s="139"/>
      <c r="J28" s="139"/>
      <c r="K28" s="139"/>
      <c r="L28" s="139"/>
      <c r="M28" s="49">
        <f>IF(AND(((VLOOKUP($H$3,'Saisie des résultats'!$B$9:$AE$208,17,FALSE))=1),((VLOOKUP($H$3,'Saisie des résultats'!$B$9:$AE$208,18,FALSE))=1)),"×","")</f>
      </c>
      <c r="N28" s="53" t="str">
        <f>IF(AND(((VLOOKUP($H$3,'Saisie des résultats'!$B$9:$AE$208,17,FALSE))=1),((VLOOKUP($H$3,'Saisie des résultats'!$B$9:$AE$208,18,FALSE))=1)),"","×")</f>
        <v>×</v>
      </c>
    </row>
    <row r="29" spans="1:14" s="31" customFormat="1" ht="12.75">
      <c r="A29" s="31">
        <f>IF(ISBLANK('Liste d''élèves'!C35),"",('Liste d''élèves'!C35))</f>
      </c>
      <c r="C29" s="136"/>
      <c r="D29" s="138" t="s">
        <v>15</v>
      </c>
      <c r="E29" s="139"/>
      <c r="F29" s="139"/>
      <c r="G29" s="139"/>
      <c r="H29" s="139"/>
      <c r="I29" s="139"/>
      <c r="J29" s="139"/>
      <c r="K29" s="139"/>
      <c r="L29" s="139"/>
      <c r="M29" s="49">
        <f>IF((VLOOKUP($H$3,'Saisie des résultats'!$B$9:$AE$208,19,FALSE))=1,"×","")</f>
      </c>
      <c r="N29" s="53" t="str">
        <f>IF((VLOOKUP($H$3,'Saisie des résultats'!$B$9:$AE$208,19,FALSE))=1,"","×")</f>
        <v>×</v>
      </c>
    </row>
    <row r="30" spans="1:14" s="31" customFormat="1" ht="12.75">
      <c r="A30" s="31">
        <f>IF(ISBLANK('Liste d''élèves'!C36),"",('Liste d''élèves'!C36))</f>
      </c>
      <c r="C30" s="136"/>
      <c r="D30" s="138" t="s">
        <v>17</v>
      </c>
      <c r="E30" s="139"/>
      <c r="F30" s="139"/>
      <c r="G30" s="139"/>
      <c r="H30" s="139"/>
      <c r="I30" s="139"/>
      <c r="J30" s="139"/>
      <c r="K30" s="139"/>
      <c r="L30" s="139"/>
      <c r="M30" s="49">
        <f>IF(AND(((VLOOKUP($H$3,'Saisie des résultats'!$B$9:$AE$208,21,FALSE))=1),((VLOOKUP($H$3,'Saisie des résultats'!$B$9:$AE$208,23,FALSE))=1)),"×","")</f>
      </c>
      <c r="N30" s="53" t="str">
        <f>IF(AND(((VLOOKUP($H$3,'Saisie des résultats'!$B$9:$AE$208,21,FALSE))=1),((VLOOKUP($H$3,'Saisie des résultats'!$B$9:$AE$208,23,FALSE))=1)),"","×")</f>
        <v>×</v>
      </c>
    </row>
    <row r="31" spans="1:14" s="31" customFormat="1" ht="12.75">
      <c r="A31" s="31">
        <f>IF(ISBLANK('Liste d''élèves'!C37),"",('Liste d''élèves'!C37))</f>
      </c>
      <c r="C31" s="136"/>
      <c r="D31" s="138" t="s">
        <v>18</v>
      </c>
      <c r="E31" s="139"/>
      <c r="F31" s="139"/>
      <c r="G31" s="139"/>
      <c r="H31" s="139"/>
      <c r="I31" s="139"/>
      <c r="J31" s="139"/>
      <c r="K31" s="139"/>
      <c r="L31" s="139"/>
      <c r="M31" s="49">
        <f>IF((VLOOKUP($H$3,'Saisie des résultats'!$B$9:$AE$208,22,FALSE))=1,"×","")</f>
      </c>
      <c r="N31" s="53" t="str">
        <f>IF((VLOOKUP($H$3,'Saisie des résultats'!$B$9:$AE$208,22,FALSE))=1,"","×")</f>
        <v>×</v>
      </c>
    </row>
    <row r="32" spans="1:14" s="31" customFormat="1" ht="13.5" thickBot="1">
      <c r="A32" s="31">
        <f>IF(ISBLANK('Liste d''élèves'!C38),"",('Liste d''élèves'!C38))</f>
      </c>
      <c r="C32" s="137"/>
      <c r="D32" s="140" t="s">
        <v>19</v>
      </c>
      <c r="E32" s="141"/>
      <c r="F32" s="141"/>
      <c r="G32" s="141"/>
      <c r="H32" s="141"/>
      <c r="I32" s="141"/>
      <c r="J32" s="141"/>
      <c r="K32" s="141"/>
      <c r="L32" s="141"/>
      <c r="M32" s="55">
        <f>IF((VLOOKUP($H$3,'Saisie des résultats'!$B$9:$AE$208,24,FALSE))=1,"×","")</f>
      </c>
      <c r="N32" s="56" t="str">
        <f>IF((VLOOKUP($H$3,'Saisie des résultats'!$B$9:$AE$208,24,FALSE))=1,"","×")</f>
        <v>×</v>
      </c>
    </row>
    <row r="33" spans="1:14" s="31" customFormat="1" ht="12.75">
      <c r="A33" s="31">
        <f>IF(ISBLANK('Liste d''élèves'!C39),"",('Liste d''élèves'!C39))</f>
      </c>
      <c r="C33" s="146" t="s">
        <v>85</v>
      </c>
      <c r="D33" s="147" t="s">
        <v>20</v>
      </c>
      <c r="E33" s="148"/>
      <c r="F33" s="148"/>
      <c r="G33" s="148"/>
      <c r="H33" s="148"/>
      <c r="I33" s="148"/>
      <c r="J33" s="148"/>
      <c r="K33" s="148"/>
      <c r="L33" s="148"/>
      <c r="M33" s="83">
        <f>IF((VLOOKUP($H$3,'Saisie des résultats'!$B$9:$AE$208,25,FALSE))=1,"×","")</f>
      </c>
      <c r="N33" s="84" t="str">
        <f>IF((VLOOKUP($H$3,'Saisie des résultats'!$B$9:$AE$208,25,FALSE))=1,"","×")</f>
        <v>×</v>
      </c>
    </row>
    <row r="34" spans="1:14" s="31" customFormat="1" ht="12.75">
      <c r="A34" s="31">
        <f>IF(ISBLANK('Liste d''élèves'!C40),"",('Liste d''élèves'!C40))</f>
      </c>
      <c r="C34" s="136"/>
      <c r="D34" s="138" t="s">
        <v>21</v>
      </c>
      <c r="E34" s="139"/>
      <c r="F34" s="139"/>
      <c r="G34" s="139"/>
      <c r="H34" s="139"/>
      <c r="I34" s="139"/>
      <c r="J34" s="139"/>
      <c r="K34" s="139"/>
      <c r="L34" s="139"/>
      <c r="M34" s="49">
        <f>IF((VLOOKUP($H$3,'Saisie des résultats'!$B$9:$AE$208,26,FALSE))=1,"×","")</f>
      </c>
      <c r="N34" s="53" t="str">
        <f>IF((VLOOKUP($H$3,'Saisie des résultats'!$B$9:$AE$208,26,FALSE))=1,"","×")</f>
        <v>×</v>
      </c>
    </row>
    <row r="35" spans="1:14" s="31" customFormat="1" ht="12.75">
      <c r="A35" s="31">
        <f>IF(ISBLANK('Liste d''élèves'!C41),"",('Liste d''élèves'!C41))</f>
      </c>
      <c r="C35" s="136"/>
      <c r="D35" s="138" t="s">
        <v>22</v>
      </c>
      <c r="E35" s="139"/>
      <c r="F35" s="139"/>
      <c r="G35" s="139"/>
      <c r="H35" s="139"/>
      <c r="I35" s="139"/>
      <c r="J35" s="139"/>
      <c r="K35" s="139"/>
      <c r="L35" s="139"/>
      <c r="M35" s="49">
        <f>IF((VLOOKUP($H$3,'Saisie des résultats'!$B$9:$AE$208,27,FALSE))=1,"×","")</f>
      </c>
      <c r="N35" s="53" t="str">
        <f>IF((VLOOKUP($H$3,'Saisie des résultats'!$B$9:$AE$208,27,FALSE))=1,"","×")</f>
        <v>×</v>
      </c>
    </row>
    <row r="36" spans="1:14" s="31" customFormat="1" ht="12.75">
      <c r="A36" s="31">
        <f>IF(ISBLANK('Liste d''élèves'!C42),"",('Liste d''élèves'!C42))</f>
      </c>
      <c r="C36" s="136"/>
      <c r="D36" s="138" t="s">
        <v>56</v>
      </c>
      <c r="E36" s="139"/>
      <c r="F36" s="139"/>
      <c r="G36" s="139"/>
      <c r="H36" s="139"/>
      <c r="I36" s="139"/>
      <c r="J36" s="139"/>
      <c r="K36" s="139"/>
      <c r="L36" s="139"/>
      <c r="M36" s="49">
        <f>IF(AND(((VLOOKUP($H$3,'Saisie des résultats'!$B$9:$AE$208,28,FALSE))=1),((VLOOKUP($H$3,'Saisie des résultats'!$B$9:$AE$208,29,FALSE))=1)),"×","")</f>
      </c>
      <c r="N36" s="53" t="str">
        <f>IF(AND(((VLOOKUP($H$3,'Saisie des résultats'!$B$9:$AE$208,28,FALSE))=1),((VLOOKUP($H$3,'Saisie des résultats'!$B$9:$AE$208,29,FALSE))=1)),"","×")</f>
        <v>×</v>
      </c>
    </row>
    <row r="37" spans="1:14" s="31" customFormat="1" ht="13.5" thickBot="1">
      <c r="A37" s="31">
        <f>IF(ISBLANK('Liste d''élèves'!C43),"",('Liste d''élèves'!C43))</f>
      </c>
      <c r="C37" s="137"/>
      <c r="D37" s="140" t="s">
        <v>57</v>
      </c>
      <c r="E37" s="141"/>
      <c r="F37" s="141"/>
      <c r="G37" s="141"/>
      <c r="H37" s="141"/>
      <c r="I37" s="141"/>
      <c r="J37" s="141"/>
      <c r="K37" s="141"/>
      <c r="L37" s="141"/>
      <c r="M37" s="55">
        <f>IF((VLOOKUP($H$3,'Saisie des résultats'!$B$9:$AE$208,30,FALSE))=1,"×","")</f>
      </c>
      <c r="N37" s="56" t="str">
        <f>IF((VLOOKUP($H$3,'Saisie des résultats'!$B$9:$AE$208,30,FALSE))=1,"","×")</f>
        <v>×</v>
      </c>
    </row>
    <row r="38" s="31" customFormat="1" ht="12.75">
      <c r="A38" s="31">
        <f>IF(ISBLANK('Liste d''élèves'!C44),"",('Liste d''élèves'!C44))</f>
      </c>
    </row>
    <row r="39" s="31" customFormat="1" ht="12.75">
      <c r="A39" s="31">
        <f>IF(ISBLANK('Liste d''élèves'!C45),"",('Liste d''élèves'!C45))</f>
      </c>
    </row>
    <row r="40" s="31" customFormat="1" ht="12.75">
      <c r="A40" s="31">
        <f>IF(ISBLANK('Liste d''élèves'!C46),"",('Liste d''élèves'!C46))</f>
      </c>
    </row>
    <row r="41" s="31" customFormat="1" ht="12.75">
      <c r="A41" s="31">
        <f>IF(ISBLANK('Liste d''élèves'!C47),"",('Liste d''élèves'!C47))</f>
      </c>
    </row>
    <row r="42" s="31" customFormat="1" ht="12.75">
      <c r="A42" s="31">
        <f>IF(ISBLANK('Liste d''élèves'!C48),"",('Liste d''élèves'!C48))</f>
      </c>
    </row>
    <row r="43" s="31" customFormat="1" ht="12.75">
      <c r="A43" s="31">
        <f>IF(ISBLANK('Liste d''élèves'!C49),"",('Liste d''élèves'!C49))</f>
      </c>
    </row>
    <row r="44" ht="12.75">
      <c r="A44" s="31">
        <f>IF(ISBLANK('Liste d''élèves'!C50),"",('Liste d''élèves'!C50))</f>
      </c>
    </row>
    <row r="45" ht="12.75">
      <c r="A45" s="31">
        <f>IF(ISBLANK('Liste d''élèves'!C51),"",('Liste d''élèves'!C51))</f>
      </c>
    </row>
    <row r="46" ht="12.75">
      <c r="A46" s="31">
        <f>IF(ISBLANK('Liste d''élèves'!C52),"",('Liste d''élèves'!C52))</f>
      </c>
    </row>
    <row r="47" ht="12.75">
      <c r="A47" s="31">
        <f>IF(ISBLANK('Liste d''élèves'!C53),"",('Liste d''élèves'!C53))</f>
      </c>
    </row>
    <row r="48" ht="12.75">
      <c r="A48" s="31">
        <f>IF(ISBLANK('Liste d''élèves'!C54),"",('Liste d''élèves'!C54))</f>
      </c>
    </row>
    <row r="49" ht="12.75">
      <c r="A49" s="31">
        <f>IF(ISBLANK('Liste d''élèves'!C55),"",('Liste d''élèves'!C55))</f>
      </c>
    </row>
    <row r="50" ht="12.75">
      <c r="A50" s="31">
        <f>IF(ISBLANK('Liste d''élèves'!C56),"",('Liste d''élèves'!C56))</f>
      </c>
    </row>
    <row r="51" ht="12.75">
      <c r="A51" s="31">
        <f>IF(ISBLANK('Liste d''élèves'!C57),"",('Liste d''élèves'!C57))</f>
      </c>
    </row>
    <row r="52" ht="12.75">
      <c r="A52" s="31">
        <f>IF(ISBLANK('Liste d''élèves'!C58),"",('Liste d''élèves'!C58))</f>
      </c>
    </row>
    <row r="53" ht="12.75">
      <c r="A53" s="31">
        <f>IF(ISBLANK('Liste d''élèves'!C59),"",('Liste d''élèves'!C59))</f>
      </c>
    </row>
    <row r="54" ht="12.75">
      <c r="A54" s="31">
        <f>IF(ISBLANK('Liste d''élèves'!C60),"",('Liste d''élèves'!C60))</f>
      </c>
    </row>
    <row r="55" ht="12.75">
      <c r="A55" s="31">
        <f>IF(ISBLANK('Liste d''élèves'!C61),"",('Liste d''élèves'!C61))</f>
      </c>
    </row>
    <row r="56" ht="12.75">
      <c r="A56" s="31">
        <f>IF(ISBLANK('Liste d''élèves'!C62),"",('Liste d''élèves'!C62))</f>
      </c>
    </row>
    <row r="57" ht="12.75">
      <c r="A57" s="31">
        <f>IF(ISBLANK('Liste d''élèves'!C63),"",('Liste d''élèves'!C63))</f>
      </c>
    </row>
    <row r="58" ht="12.75">
      <c r="A58" s="31">
        <f>IF(ISBLANK('Liste d''élèves'!C64),"",('Liste d''élèves'!C64))</f>
      </c>
    </row>
    <row r="59" ht="12.75">
      <c r="A59" s="31">
        <f>IF(ISBLANK('Liste d''élèves'!C65),"",('Liste d''élèves'!C65))</f>
      </c>
    </row>
    <row r="60" ht="12.75">
      <c r="A60" s="31">
        <f>IF(ISBLANK('Liste d''élèves'!C66),"",('Liste d''élèves'!C66))</f>
      </c>
    </row>
    <row r="61" ht="12.75">
      <c r="A61" s="31">
        <f>IF(ISBLANK('Liste d''élèves'!C67),"",('Liste d''élèves'!C67))</f>
      </c>
    </row>
    <row r="62" ht="12.75">
      <c r="A62" s="31">
        <f>IF(ISBLANK('Liste d''élèves'!C68),"",('Liste d''élèves'!C68))</f>
      </c>
    </row>
    <row r="63" ht="12.75">
      <c r="A63" s="31">
        <f>IF(ISBLANK('Liste d''élèves'!C69),"",('Liste d''élèves'!C69))</f>
      </c>
    </row>
    <row r="64" ht="12.75">
      <c r="A64" s="31">
        <f>IF(ISBLANK('Liste d''élèves'!C70),"",('Liste d''élèves'!C70))</f>
      </c>
    </row>
    <row r="65" ht="12.75">
      <c r="A65" s="31">
        <f>IF(ISBLANK('Liste d''élèves'!C71),"",('Liste d''élèves'!C71))</f>
      </c>
    </row>
    <row r="66" ht="12.75">
      <c r="A66" s="31">
        <f>IF(ISBLANK('Liste d''élèves'!C72),"",('Liste d''élèves'!C72))</f>
      </c>
    </row>
    <row r="67" ht="12.75">
      <c r="A67" s="31">
        <f>IF(ISBLANK('Liste d''élèves'!C73),"",('Liste d''élèves'!C73))</f>
      </c>
    </row>
    <row r="68" ht="12.75">
      <c r="A68" s="31">
        <f>IF(ISBLANK('Liste d''élèves'!C74),"",('Liste d''élèves'!C74))</f>
      </c>
    </row>
    <row r="69" ht="12.75">
      <c r="A69" s="31">
        <f>IF(ISBLANK('Liste d''élèves'!C75),"",('Liste d''élèves'!C75))</f>
      </c>
    </row>
    <row r="70" ht="12.75">
      <c r="A70" s="31">
        <f>IF(ISBLANK('Liste d''élèves'!C76),"",('Liste d''élèves'!C76))</f>
      </c>
    </row>
    <row r="71" ht="12.75">
      <c r="A71" s="31">
        <f>IF(ISBLANK('Liste d''élèves'!C77),"",('Liste d''élèves'!C77))</f>
      </c>
    </row>
    <row r="72" ht="12.75">
      <c r="A72" s="31">
        <f>IF(ISBLANK('Liste d''élèves'!C78),"",('Liste d''élèves'!C78))</f>
      </c>
    </row>
    <row r="73" ht="12.75">
      <c r="A73" s="31">
        <f>IF(ISBLANK('Liste d''élèves'!C79),"",('Liste d''élèves'!C79))</f>
      </c>
    </row>
    <row r="74" ht="12.75">
      <c r="A74" s="31">
        <f>IF(ISBLANK('Liste d''élèves'!C80),"",('Liste d''élèves'!C80))</f>
      </c>
    </row>
    <row r="75" ht="12.75">
      <c r="A75" s="31">
        <f>IF(ISBLANK('Liste d''élèves'!C81),"",('Liste d''élèves'!C81))</f>
      </c>
    </row>
    <row r="76" ht="12.75">
      <c r="A76" s="31">
        <f>IF(ISBLANK('Liste d''élèves'!C82),"",('Liste d''élèves'!C82))</f>
      </c>
    </row>
    <row r="77" ht="12.75">
      <c r="A77" s="31">
        <f>IF(ISBLANK('Liste d''élèves'!C83),"",('Liste d''élèves'!C83))</f>
      </c>
    </row>
    <row r="78" ht="12.75">
      <c r="A78" s="31">
        <f>IF(ISBLANK('Liste d''élèves'!C84),"",('Liste d''élèves'!C84))</f>
      </c>
    </row>
    <row r="79" ht="12.75">
      <c r="A79" s="31">
        <f>IF(ISBLANK('Liste d''élèves'!C85),"",('Liste d''élèves'!C85))</f>
      </c>
    </row>
    <row r="80" ht="12.75">
      <c r="A80" s="31">
        <f>IF(ISBLANK('Liste d''élèves'!C86),"",('Liste d''élèves'!C86))</f>
      </c>
    </row>
    <row r="81" ht="12.75">
      <c r="A81" s="31">
        <f>IF(ISBLANK('Liste d''élèves'!C87),"",('Liste d''élèves'!C87))</f>
      </c>
    </row>
    <row r="82" ht="12.75">
      <c r="A82" s="31">
        <f>IF(ISBLANK('Liste d''élèves'!C88),"",('Liste d''élèves'!C88))</f>
      </c>
    </row>
    <row r="83" ht="12.75">
      <c r="A83" s="31">
        <f>IF(ISBLANK('Liste d''élèves'!C89),"",('Liste d''élèves'!C89))</f>
      </c>
    </row>
    <row r="84" ht="12.75">
      <c r="A84" s="31">
        <f>IF(ISBLANK('Liste d''élèves'!C90),"",('Liste d''élèves'!C90))</f>
      </c>
    </row>
    <row r="85" ht="12.75">
      <c r="A85" s="31">
        <f>IF(ISBLANK('Liste d''élèves'!C91),"",('Liste d''élèves'!C91))</f>
      </c>
    </row>
    <row r="86" ht="12.75">
      <c r="A86" s="31">
        <f>IF(ISBLANK('Liste d''élèves'!C92),"",('Liste d''élèves'!C92))</f>
      </c>
    </row>
    <row r="87" ht="12.75">
      <c r="A87" s="31">
        <f>IF(ISBLANK('Liste d''élèves'!C93),"",('Liste d''élèves'!C93))</f>
      </c>
    </row>
    <row r="88" ht="12.75">
      <c r="A88" s="31">
        <f>IF(ISBLANK('Liste d''élèves'!C94),"",('Liste d''élèves'!C94))</f>
      </c>
    </row>
    <row r="89" ht="12.75">
      <c r="A89" s="31">
        <f>IF(ISBLANK('Liste d''élèves'!C95),"",('Liste d''élèves'!C95))</f>
      </c>
    </row>
    <row r="90" ht="12.75">
      <c r="A90" s="31">
        <f>IF(ISBLANK('Liste d''élèves'!C96),"",('Liste d''élèves'!C96))</f>
      </c>
    </row>
    <row r="91" ht="12.75">
      <c r="A91" s="31">
        <f>IF(ISBLANK('Liste d''élèves'!C97),"",('Liste d''élèves'!C97))</f>
      </c>
    </row>
    <row r="92" ht="12.75">
      <c r="A92" s="31">
        <f>IF(ISBLANK('Liste d''élèves'!C98),"",('Liste d''élèves'!C98))</f>
      </c>
    </row>
    <row r="93" ht="12.75">
      <c r="A93" s="31">
        <f>IF(ISBLANK('Liste d''élèves'!C99),"",('Liste d''élèves'!C99))</f>
      </c>
    </row>
    <row r="94" ht="12.75">
      <c r="A94" s="31">
        <f>IF(ISBLANK('Liste d''élèves'!C100),"",('Liste d''élèves'!C100))</f>
      </c>
    </row>
    <row r="95" ht="12.75">
      <c r="A95" s="31">
        <f>IF(ISBLANK('Liste d''élèves'!C101),"",('Liste d''élèves'!C101))</f>
      </c>
    </row>
    <row r="96" ht="12.75">
      <c r="A96" s="31">
        <f>IF(ISBLANK('Liste d''élèves'!C102),"",('Liste d''élèves'!C102))</f>
      </c>
    </row>
    <row r="97" ht="12.75">
      <c r="A97" s="31">
        <f>IF(ISBLANK('Liste d''élèves'!C103),"",('Liste d''élèves'!C103))</f>
      </c>
    </row>
    <row r="98" ht="12.75">
      <c r="A98" s="31">
        <f>IF(ISBLANK('Liste d''élèves'!C104),"",('Liste d''élèves'!C104))</f>
      </c>
    </row>
    <row r="99" ht="12.75">
      <c r="A99" s="31">
        <f>IF(ISBLANK('Liste d''élèves'!C105),"",('Liste d''élèves'!C105))</f>
      </c>
    </row>
    <row r="100" ht="12.75">
      <c r="A100" s="31">
        <f>IF(ISBLANK('Liste d''élèves'!C106),"",('Liste d''élèves'!C106))</f>
      </c>
    </row>
    <row r="101" ht="12.75">
      <c r="A101" s="31">
        <f>IF(ISBLANK('Liste d''élèves'!C107),"",('Liste d''élèves'!C107))</f>
      </c>
    </row>
    <row r="102" ht="12.75">
      <c r="A102" s="31">
        <f>IF(ISBLANK('Liste d''élèves'!C108),"",('Liste d''élèves'!C108))</f>
      </c>
    </row>
    <row r="103" ht="12.75">
      <c r="A103" s="31">
        <f>IF(ISBLANK('Liste d''élèves'!C109),"",('Liste d''élèves'!C109))</f>
      </c>
    </row>
    <row r="104" ht="12.75">
      <c r="A104" s="31">
        <f>IF(ISBLANK('Liste d''élèves'!C110),"",('Liste d''élèves'!C110))</f>
      </c>
    </row>
    <row r="105" ht="12.75">
      <c r="A105" s="31">
        <f>IF(ISBLANK('Liste d''élèves'!C111),"",('Liste d''élèves'!C111))</f>
      </c>
    </row>
    <row r="106" ht="12.75">
      <c r="A106" s="31">
        <f>IF(ISBLANK('Liste d''élèves'!C112),"",('Liste d''élèves'!C112))</f>
      </c>
    </row>
    <row r="107" ht="12.75">
      <c r="A107" s="31">
        <f>IF(ISBLANK('Liste d''élèves'!C113),"",('Liste d''élèves'!C113))</f>
      </c>
    </row>
    <row r="108" ht="12.75">
      <c r="A108" s="31">
        <f>IF(ISBLANK('Liste d''élèves'!C114),"",('Liste d''élèves'!C114))</f>
      </c>
    </row>
    <row r="109" ht="12.75">
      <c r="A109" s="31">
        <f>IF(ISBLANK('Liste d''élèves'!C115),"",('Liste d''élèves'!C115))</f>
      </c>
    </row>
    <row r="110" ht="12.75">
      <c r="A110" s="31">
        <f>IF(ISBLANK('Liste d''élèves'!C116),"",('Liste d''élèves'!C116))</f>
      </c>
    </row>
    <row r="111" ht="12.75">
      <c r="A111" s="31">
        <f>IF(ISBLANK('Liste d''élèves'!C117),"",('Liste d''élèves'!C117))</f>
      </c>
    </row>
    <row r="112" ht="12.75">
      <c r="A112" s="31">
        <f>IF(ISBLANK('Liste d''élèves'!C118),"",('Liste d''élèves'!C118))</f>
      </c>
    </row>
    <row r="113" ht="12.75">
      <c r="A113" s="31">
        <f>IF(ISBLANK('Liste d''élèves'!C119),"",('Liste d''élèves'!C119))</f>
      </c>
    </row>
    <row r="114" ht="12.75">
      <c r="A114" s="31">
        <f>IF(ISBLANK('Liste d''élèves'!C120),"",('Liste d''élèves'!C120))</f>
      </c>
    </row>
    <row r="115" ht="12.75">
      <c r="A115" s="31">
        <f>IF(ISBLANK('Liste d''élèves'!C121),"",('Liste d''élèves'!C121))</f>
      </c>
    </row>
    <row r="116" ht="12.75">
      <c r="A116" s="31">
        <f>IF(ISBLANK('Liste d''élèves'!C122),"",('Liste d''élèves'!C122))</f>
      </c>
    </row>
    <row r="117" ht="12.75">
      <c r="A117" s="31">
        <f>IF(ISBLANK('Liste d''élèves'!C123),"",('Liste d''élèves'!C123))</f>
      </c>
    </row>
    <row r="118" ht="12.75">
      <c r="A118" s="31">
        <f>IF(ISBLANK('Liste d''élèves'!C124),"",('Liste d''élèves'!C124))</f>
      </c>
    </row>
    <row r="119" ht="12.75">
      <c r="A119" s="31">
        <f>IF(ISBLANK('Liste d''élèves'!C125),"",('Liste d''élèves'!C125))</f>
      </c>
    </row>
    <row r="120" ht="12.75">
      <c r="A120" s="31">
        <f>IF(ISBLANK('Liste d''élèves'!C126),"",('Liste d''élèves'!C126))</f>
      </c>
    </row>
    <row r="121" ht="12.75">
      <c r="A121" s="31">
        <f>IF(ISBLANK('Liste d''élèves'!C127),"",('Liste d''élèves'!C127))</f>
      </c>
    </row>
    <row r="122" ht="12.75">
      <c r="A122" s="31">
        <f>IF(ISBLANK('Liste d''élèves'!C128),"",('Liste d''élèves'!C128))</f>
      </c>
    </row>
    <row r="123" ht="12.75">
      <c r="A123" s="31">
        <f>IF(ISBLANK('Liste d''élèves'!C129),"",('Liste d''élèves'!C129))</f>
      </c>
    </row>
    <row r="124" ht="12.75">
      <c r="A124" s="31">
        <f>IF(ISBLANK('Liste d''élèves'!C130),"",('Liste d''élèves'!C130))</f>
      </c>
    </row>
    <row r="125" ht="12.75">
      <c r="A125" s="31">
        <f>IF(ISBLANK('Liste d''élèves'!C131),"",('Liste d''élèves'!C131))</f>
      </c>
    </row>
    <row r="126" ht="12.75">
      <c r="A126" s="31">
        <f>IF(ISBLANK('Liste d''élèves'!C132),"",('Liste d''élèves'!C132))</f>
      </c>
    </row>
    <row r="127" ht="12.75">
      <c r="A127" s="31">
        <f>IF(ISBLANK('Liste d''élèves'!C133),"",('Liste d''élèves'!C133))</f>
      </c>
    </row>
    <row r="128" ht="12.75">
      <c r="A128" s="31">
        <f>IF(ISBLANK('Liste d''élèves'!C134),"",('Liste d''élèves'!C134))</f>
      </c>
    </row>
    <row r="129" ht="12.75">
      <c r="A129" s="31">
        <f>IF(ISBLANK('Liste d''élèves'!C135),"",('Liste d''élèves'!C135))</f>
      </c>
    </row>
    <row r="130" ht="12.75">
      <c r="A130" s="31">
        <f>IF(ISBLANK('Liste d''élèves'!C136),"",('Liste d''élèves'!C136))</f>
      </c>
    </row>
    <row r="131" ht="12.75">
      <c r="A131" s="31">
        <f>IF(ISBLANK('Liste d''élèves'!C137),"",('Liste d''élèves'!C137))</f>
      </c>
    </row>
    <row r="132" ht="12.75">
      <c r="A132" s="31">
        <f>IF(ISBLANK('Liste d''élèves'!C138),"",('Liste d''élèves'!C138))</f>
      </c>
    </row>
    <row r="133" ht="12.75">
      <c r="A133" s="31">
        <f>IF(ISBLANK('Liste d''élèves'!C139),"",('Liste d''élèves'!C139))</f>
      </c>
    </row>
    <row r="134" ht="12.75">
      <c r="A134" s="31">
        <f>IF(ISBLANK('Liste d''élèves'!C140),"",('Liste d''élèves'!C140))</f>
      </c>
    </row>
    <row r="135" ht="12.75">
      <c r="A135" s="31">
        <f>IF(ISBLANK('Liste d''élèves'!C141),"",('Liste d''élèves'!C141))</f>
      </c>
    </row>
    <row r="136" ht="12.75">
      <c r="A136" s="31">
        <f>IF(ISBLANK('Liste d''élèves'!C142),"",('Liste d''élèves'!C142))</f>
      </c>
    </row>
    <row r="137" ht="12.75">
      <c r="A137" s="31">
        <f>IF(ISBLANK('Liste d''élèves'!C143),"",('Liste d''élèves'!C143))</f>
      </c>
    </row>
    <row r="138" ht="12.75">
      <c r="A138" s="31">
        <f>IF(ISBLANK('Liste d''élèves'!C144),"",('Liste d''élèves'!C144))</f>
      </c>
    </row>
    <row r="139" ht="12.75">
      <c r="A139" s="31">
        <f>IF(ISBLANK('Liste d''élèves'!C145),"",('Liste d''élèves'!C145))</f>
      </c>
    </row>
    <row r="140" ht="12.75">
      <c r="A140" s="31">
        <f>IF(ISBLANK('Liste d''élèves'!C146),"",('Liste d''élèves'!C146))</f>
      </c>
    </row>
    <row r="141" ht="12.75">
      <c r="A141" s="31">
        <f>IF(ISBLANK('Liste d''élèves'!C147),"",('Liste d''élèves'!C147))</f>
      </c>
    </row>
    <row r="142" ht="12.75">
      <c r="A142" s="31">
        <f>IF(ISBLANK('Liste d''élèves'!C148),"",('Liste d''élèves'!C148))</f>
      </c>
    </row>
    <row r="143" ht="12.75">
      <c r="A143" s="31">
        <f>IF(ISBLANK('Liste d''élèves'!C149),"",('Liste d''élèves'!C149))</f>
      </c>
    </row>
    <row r="144" ht="12.75">
      <c r="A144" s="31">
        <f>IF(ISBLANK('Liste d''élèves'!C150),"",('Liste d''élèves'!C150))</f>
      </c>
    </row>
    <row r="145" ht="12.75">
      <c r="A145" s="31">
        <f>IF(ISBLANK('Liste d''élèves'!C151),"",('Liste d''élèves'!C151))</f>
      </c>
    </row>
    <row r="146" ht="12.75">
      <c r="A146" s="31">
        <f>IF(ISBLANK('Liste d''élèves'!C152),"",('Liste d''élèves'!C152))</f>
      </c>
    </row>
    <row r="147" ht="12.75">
      <c r="A147" s="31">
        <f>IF(ISBLANK('Liste d''élèves'!C153),"",('Liste d''élèves'!C153))</f>
      </c>
    </row>
    <row r="148" ht="12.75">
      <c r="A148" s="31">
        <f>IF(ISBLANK('Liste d''élèves'!C154),"",('Liste d''élèves'!C154))</f>
      </c>
    </row>
    <row r="149" ht="12.75">
      <c r="A149" s="31">
        <f>IF(ISBLANK('Liste d''élèves'!C155),"",('Liste d''élèves'!C155))</f>
      </c>
    </row>
    <row r="150" ht="12.75">
      <c r="A150" s="31">
        <f>IF(ISBLANK('Liste d''élèves'!C156),"",('Liste d''élèves'!C156))</f>
      </c>
    </row>
    <row r="151" ht="12.75">
      <c r="A151" s="31">
        <f>IF(ISBLANK('Liste d''élèves'!C157),"",('Liste d''élèves'!C157))</f>
      </c>
    </row>
    <row r="152" ht="12.75">
      <c r="A152" s="31">
        <f>IF(ISBLANK('Liste d''élèves'!C158),"",('Liste d''élèves'!C158))</f>
      </c>
    </row>
    <row r="153" ht="12.75">
      <c r="A153" s="31">
        <f>IF(ISBLANK('Liste d''élèves'!C159),"",('Liste d''élèves'!C159))</f>
      </c>
    </row>
    <row r="154" ht="12.75">
      <c r="A154" s="31">
        <f>IF(ISBLANK('Liste d''élèves'!C160),"",('Liste d''élèves'!C160))</f>
      </c>
    </row>
    <row r="155" ht="12.75">
      <c r="A155" s="31">
        <f>IF(ISBLANK('Liste d''élèves'!C161),"",('Liste d''élèves'!C161))</f>
      </c>
    </row>
    <row r="156" ht="12.75">
      <c r="A156" s="31">
        <f>IF(ISBLANK('Liste d''élèves'!C162),"",('Liste d''élèves'!C162))</f>
      </c>
    </row>
    <row r="157" ht="12.75">
      <c r="A157" s="31">
        <f>IF(ISBLANK('Liste d''élèves'!C163),"",('Liste d''élèves'!C163))</f>
      </c>
    </row>
    <row r="158" ht="12.75">
      <c r="A158" s="31">
        <f>IF(ISBLANK('Liste d''élèves'!C164),"",('Liste d''élèves'!C164))</f>
      </c>
    </row>
    <row r="159" ht="12.75">
      <c r="A159" s="31">
        <f>IF(ISBLANK('Liste d''élèves'!C165),"",('Liste d''élèves'!C165))</f>
      </c>
    </row>
    <row r="160" ht="12.75">
      <c r="A160" s="31">
        <f>IF(ISBLANK('Liste d''élèves'!C166),"",('Liste d''élèves'!C166))</f>
      </c>
    </row>
    <row r="161" ht="12.75">
      <c r="A161" s="31">
        <f>IF(ISBLANK('Liste d''élèves'!C167),"",('Liste d''élèves'!C167))</f>
      </c>
    </row>
    <row r="162" ht="12.75">
      <c r="A162" s="31">
        <f>IF(ISBLANK('Liste d''élèves'!C168),"",('Liste d''élèves'!C168))</f>
      </c>
    </row>
    <row r="163" ht="12.75">
      <c r="A163" s="31">
        <f>IF(ISBLANK('Liste d''élèves'!C169),"",('Liste d''élèves'!C169))</f>
      </c>
    </row>
    <row r="164" ht="12.75">
      <c r="A164" s="31">
        <f>IF(ISBLANK('Liste d''élèves'!C170),"",('Liste d''élèves'!C170))</f>
      </c>
    </row>
    <row r="165" ht="12.75">
      <c r="A165" s="31">
        <f>IF(ISBLANK('Liste d''élèves'!C171),"",('Liste d''élèves'!C171))</f>
      </c>
    </row>
    <row r="166" ht="12.75">
      <c r="A166" s="31">
        <f>IF(ISBLANK('Liste d''élèves'!C172),"",('Liste d''élèves'!C172))</f>
      </c>
    </row>
    <row r="167" ht="12.75">
      <c r="A167" s="31">
        <f>IF(ISBLANK('Liste d''élèves'!C173),"",('Liste d''élèves'!C173))</f>
      </c>
    </row>
    <row r="168" ht="12.75">
      <c r="A168" s="31">
        <f>IF(ISBLANK('Liste d''élèves'!C174),"",('Liste d''élèves'!C174))</f>
      </c>
    </row>
    <row r="169" ht="12.75">
      <c r="A169" s="31">
        <f>IF(ISBLANK('Liste d''élèves'!C175),"",('Liste d''élèves'!C175))</f>
      </c>
    </row>
    <row r="170" ht="12.75">
      <c r="A170" s="31">
        <f>IF(ISBLANK('Liste d''élèves'!C176),"",('Liste d''élèves'!C176))</f>
      </c>
    </row>
    <row r="171" ht="12.75">
      <c r="A171" s="31">
        <f>IF(ISBLANK('Liste d''élèves'!C177),"",('Liste d''élèves'!C177))</f>
      </c>
    </row>
    <row r="172" ht="12.75">
      <c r="A172" s="31">
        <f>IF(ISBLANK('Liste d''élèves'!C178),"",('Liste d''élèves'!C178))</f>
      </c>
    </row>
    <row r="173" ht="12.75">
      <c r="A173" s="31">
        <f>IF(ISBLANK('Liste d''élèves'!C179),"",('Liste d''élèves'!C179))</f>
      </c>
    </row>
    <row r="174" ht="12.75">
      <c r="A174" s="31">
        <f>IF(ISBLANK('Liste d''élèves'!C180),"",('Liste d''élèves'!C180))</f>
      </c>
    </row>
    <row r="175" ht="12.75">
      <c r="A175" s="31">
        <f>IF(ISBLANK('Liste d''élèves'!C181),"",('Liste d''élèves'!C181))</f>
      </c>
    </row>
    <row r="176" ht="12.75">
      <c r="A176" s="31">
        <f>IF(ISBLANK('Liste d''élèves'!C182),"",('Liste d''élèves'!C182))</f>
      </c>
    </row>
    <row r="177" ht="12.75">
      <c r="A177" s="31">
        <f>IF(ISBLANK('Liste d''élèves'!C183),"",('Liste d''élèves'!C183))</f>
      </c>
    </row>
    <row r="178" ht="12.75">
      <c r="A178" s="31">
        <f>IF(ISBLANK('Liste d''élèves'!C184),"",('Liste d''élèves'!C184))</f>
      </c>
    </row>
    <row r="179" ht="12.75">
      <c r="A179" s="31">
        <f>IF(ISBLANK('Liste d''élèves'!C185),"",('Liste d''élèves'!C185))</f>
      </c>
    </row>
    <row r="180" ht="12.75">
      <c r="A180" s="31">
        <f>IF(ISBLANK('Liste d''élèves'!C186),"",('Liste d''élèves'!C186))</f>
      </c>
    </row>
    <row r="181" ht="12.75">
      <c r="A181" s="31">
        <f>IF(ISBLANK('Liste d''élèves'!C187),"",('Liste d''élèves'!C187))</f>
      </c>
    </row>
    <row r="182" ht="12.75">
      <c r="A182" s="31">
        <f>IF(ISBLANK('Liste d''élèves'!C188),"",('Liste d''élèves'!C188))</f>
      </c>
    </row>
    <row r="183" ht="12.75">
      <c r="A183" s="31">
        <f>IF(ISBLANK('Liste d''élèves'!C189),"",('Liste d''élèves'!C189))</f>
      </c>
    </row>
    <row r="184" ht="12.75">
      <c r="A184" s="31">
        <f>IF(ISBLANK('Liste d''élèves'!C190),"",('Liste d''élèves'!C190))</f>
      </c>
    </row>
    <row r="185" ht="12.75">
      <c r="A185" s="31">
        <f>IF(ISBLANK('Liste d''élèves'!C191),"",('Liste d''élèves'!C191))</f>
      </c>
    </row>
    <row r="186" ht="12.75">
      <c r="A186" s="31">
        <f>IF(ISBLANK('Liste d''élèves'!C192),"",('Liste d''élèves'!C192))</f>
      </c>
    </row>
    <row r="187" ht="12.75">
      <c r="A187" s="31">
        <f>IF(ISBLANK('Liste d''élèves'!C193),"",('Liste d''élèves'!C193))</f>
      </c>
    </row>
    <row r="188" ht="12.75">
      <c r="A188" s="31">
        <f>IF(ISBLANK('Liste d''élèves'!C194),"",('Liste d''élèves'!C194))</f>
      </c>
    </row>
    <row r="189" ht="12.75">
      <c r="A189" s="31">
        <f>IF(ISBLANK('Liste d''élèves'!C195),"",('Liste d''élèves'!C195))</f>
      </c>
    </row>
    <row r="190" ht="12.75">
      <c r="A190" s="31">
        <f>IF(ISBLANK('Liste d''élèves'!C196),"",('Liste d''élèves'!C196))</f>
      </c>
    </row>
    <row r="191" ht="12.75">
      <c r="A191" s="31">
        <f>IF(ISBLANK('Liste d''élèves'!C197),"",('Liste d''élèves'!C197))</f>
      </c>
    </row>
    <row r="192" ht="12.75">
      <c r="A192" s="31">
        <f>IF(ISBLANK('Liste d''élèves'!C198),"",('Liste d''élèves'!C198))</f>
      </c>
    </row>
    <row r="193" ht="12.75">
      <c r="A193" s="31">
        <f>IF(ISBLANK('Liste d''élèves'!C199),"",('Liste d''élèves'!C199))</f>
      </c>
    </row>
    <row r="194" ht="12.75">
      <c r="A194" s="31">
        <f>IF(ISBLANK('Liste d''élèves'!C200),"",('Liste d''élèves'!C200))</f>
      </c>
    </row>
    <row r="195" ht="12.75">
      <c r="A195" s="31">
        <f>IF(ISBLANK('Liste d''élèves'!C201),"",('Liste d''élèves'!C201))</f>
      </c>
    </row>
    <row r="196" ht="12.75">
      <c r="A196" s="31">
        <f>IF(ISBLANK('Liste d''élèves'!C202),"",('Liste d''élèves'!C202))</f>
      </c>
    </row>
    <row r="197" ht="12.75">
      <c r="A197" s="31">
        <f>IF(ISBLANK('Liste d''élèves'!C203),"",('Liste d''élèves'!C203))</f>
      </c>
    </row>
    <row r="198" ht="12.75">
      <c r="A198" s="31">
        <f>IF(ISBLANK('Liste d''élèves'!C204),"",('Liste d''élèves'!C204))</f>
      </c>
    </row>
    <row r="199" ht="12.75">
      <c r="A199" s="31">
        <f>IF(ISBLANK('Liste d''élèves'!C205),"",('Liste d''élèves'!C205))</f>
      </c>
    </row>
    <row r="200" ht="12.75">
      <c r="A200" s="31">
        <f>IF(ISBLANK('Liste d''élèves'!C206),"",('Liste d''élèves'!C206))</f>
      </c>
    </row>
  </sheetData>
  <mergeCells count="33">
    <mergeCell ref="C23:C32"/>
    <mergeCell ref="C33:C37"/>
    <mergeCell ref="D34:L34"/>
    <mergeCell ref="D35:L35"/>
    <mergeCell ref="D36:L36"/>
    <mergeCell ref="D37:L37"/>
    <mergeCell ref="D30:L30"/>
    <mergeCell ref="D31:L31"/>
    <mergeCell ref="D33:L33"/>
    <mergeCell ref="D27:L27"/>
    <mergeCell ref="C3:G3"/>
    <mergeCell ref="D26:L26"/>
    <mergeCell ref="D19:L19"/>
    <mergeCell ref="D20:L20"/>
    <mergeCell ref="D21:L21"/>
    <mergeCell ref="D22:L22"/>
    <mergeCell ref="D25:L25"/>
    <mergeCell ref="H3:L3"/>
    <mergeCell ref="D12:L12"/>
    <mergeCell ref="D13:L13"/>
    <mergeCell ref="D32:L32"/>
    <mergeCell ref="D29:L29"/>
    <mergeCell ref="D24:L24"/>
    <mergeCell ref="D16:L16"/>
    <mergeCell ref="D28:L28"/>
    <mergeCell ref="D18:L18"/>
    <mergeCell ref="D23:L23"/>
    <mergeCell ref="F6:N6"/>
    <mergeCell ref="C9:D9"/>
    <mergeCell ref="C13:C22"/>
    <mergeCell ref="D17:L17"/>
    <mergeCell ref="D14:L14"/>
    <mergeCell ref="D15:L15"/>
  </mergeCells>
  <dataValidations count="1">
    <dataValidation type="list" allowBlank="1" showInputMessage="1" showErrorMessage="1" sqref="H3:L3">
      <formula1>$A$1:$A$200</formula1>
    </dataValidation>
  </dataValidations>
  <printOptions/>
  <pageMargins left="0.45" right="0.58" top="0.49" bottom="0.4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X</cp:lastModifiedBy>
  <cp:lastPrinted>2009-10-11T17:20:43Z</cp:lastPrinted>
  <dcterms:created xsi:type="dcterms:W3CDTF">2009-09-11T13:50:34Z</dcterms:created>
  <dcterms:modified xsi:type="dcterms:W3CDTF">2009-10-11T17:22:04Z</dcterms:modified>
  <cp:category/>
  <cp:version/>
  <cp:contentType/>
  <cp:contentStatus/>
</cp:coreProperties>
</file>