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795" windowHeight="9465" tabRatio="718" activeTab="0"/>
  </bookViews>
  <sheets>
    <sheet name="Accueil" sheetId="1" r:id="rId1"/>
    <sheet name="Liste d'élèves" sheetId="2" r:id="rId2"/>
    <sheet name="Saisie des résultats" sheetId="3" r:id="rId3"/>
    <sheet name="Bilan du groupe" sheetId="4" r:id="rId4"/>
    <sheet name="Bilan par item" sheetId="5" r:id="rId5"/>
    <sheet name="Bilan par élève" sheetId="6" r:id="rId6"/>
    <sheet name="Fiche élève" sheetId="7" r:id="rId7"/>
  </sheets>
  <definedNames/>
  <calcPr fullCalcOnLoad="1"/>
</workbook>
</file>

<file path=xl/sharedStrings.xml><?xml version="1.0" encoding="utf-8"?>
<sst xmlns="http://schemas.openxmlformats.org/spreadsheetml/2006/main" count="183" uniqueCount="105">
  <si>
    <t>Nom de l'élève</t>
  </si>
  <si>
    <t>item n°</t>
  </si>
  <si>
    <t>Taux de réussite</t>
  </si>
  <si>
    <t>item</t>
  </si>
  <si>
    <t>Capacité</t>
  </si>
  <si>
    <t>moins de 33%</t>
  </si>
  <si>
    <t>de 33% à 50%</t>
  </si>
  <si>
    <t>de 50% à 67%</t>
  </si>
  <si>
    <t>plus de 67%</t>
  </si>
  <si>
    <t>pourcentage d'élèves</t>
  </si>
  <si>
    <t>Entrer dans chaque case le code correspondant : 1, 0 ou 9</t>
  </si>
  <si>
    <t>case contenant un 0, un 1 ou un 9</t>
  </si>
  <si>
    <t>case contenant une erreur</t>
  </si>
  <si>
    <t>Entrer ou copier dans chaque
case le nom d'un élève évalué</t>
  </si>
  <si>
    <t>Réussite 
globale :</t>
  </si>
  <si>
    <t>Synthèse individuelle de l'élève :</t>
  </si>
  <si>
    <t>acquise</t>
  </si>
  <si>
    <t>non acquise</t>
  </si>
  <si>
    <t xml:space="preserve">Capacité   </t>
  </si>
  <si>
    <t>Première 
étape</t>
  </si>
  <si>
    <t>Deuxième
étape</t>
  </si>
  <si>
    <t>Les résultats sont alors disponibles dans les onglets suivants :</t>
  </si>
  <si>
    <t>Bilan du 
groupe</t>
  </si>
  <si>
    <t>Bilan 
par 
item</t>
  </si>
  <si>
    <t>Bilan 
par élève</t>
  </si>
  <si>
    <t>Fiche 
élève</t>
  </si>
  <si>
    <t>Cliquer sur le troisième onglet "Saisie des résultats" et entrer pour chaque élève le code correspondant 
à chaque item.</t>
  </si>
  <si>
    <t>case vide</t>
  </si>
  <si>
    <t>Ces résultats globaux permettent une vision d'ensemble du groupe évalué. Ils peuvent être utiles pour l'équipe de 
direction pour évaluer les moyens qui seront nécessaires pour aider les élèves ayant des lacunes importantes. 
Ils peuvent également être utiles lors d'échanges avec les enseignants du premier degré.</t>
  </si>
  <si>
    <t>Ce tableau permet de repérer les items qui ont mis en difficultés un nombre important d'élèves et qui méritent 
donc un traitement soigné en classe entière et les items mieux réussis pour lesquels la remédiation doit être 
orientée vers un plus petit nombre d'élèves dans le cadre de la classe ou au travers d'une aide externe (soutien, 
travail spécifique à la maison différent du travail proposé aux autres élèves, ppre, etc.). La communication de 
ces résultats lors d'échange avec les enseignants du premier degré est souhaitable.</t>
  </si>
  <si>
    <t>Ce tableau permet de repérer rapidement un élève ou un petit groupe d'élèves en difficulté sur un champ 
précis et de mettre en place une aide appropriée en créant des groupes de besoins particuliers. Il doit 
également permettre la mise en place d'activités différenciées en classe.</t>
  </si>
  <si>
    <t>Cliquer sur le deuxième onglet "Liste d'élèves" et entrer dans la colonne C le nom des élèves évalués.</t>
  </si>
  <si>
    <t>Connaître les tables de multiplication jusqu’à 5</t>
  </si>
  <si>
    <t>Connaître les tables de multiplication à partir de 6</t>
  </si>
  <si>
    <t>Multiplier un nombre décimal par 10, 100, 1000</t>
  </si>
  <si>
    <t>Connaître et utiliser des expressions telles que double, moitié, tiers, triple, quart ou quadruple</t>
  </si>
  <si>
    <t>Calculer mentalement la différence de deux entiers</t>
  </si>
  <si>
    <t>Calculer mentalement le produit de deux entiers</t>
  </si>
  <si>
    <t>Poser une addition de deux entiers, en alignant les chiffres occupant la même position</t>
  </si>
  <si>
    <t>Effectuer l’addition de deux entiers</t>
  </si>
  <si>
    <t>Poser une soustraction de deux entiers, en alignant les chiffres occupant la même position</t>
  </si>
  <si>
    <t>Effectuer la soustraction de deux entiers</t>
  </si>
  <si>
    <t>Multiplier 15 successivement par 4 puis par 3 ou 34 successivement par 5 puis par 1</t>
  </si>
  <si>
    <t>Effectuer la multiplication de deux entiers</t>
  </si>
  <si>
    <t>Mettre en œuvre la technique de la division euclidienne</t>
  </si>
  <si>
    <t>Effectuer une division euclidienne</t>
  </si>
  <si>
    <t xml:space="preserve">Dans l’écriture d’une fraction comme somme d’un entier et d’une fraction plus petite que 1, déterminer l’entier </t>
  </si>
  <si>
    <t>Dans l’écriture d’une une fraction comme somme d’un entier et d’une fraction plus petite que 1, déterminer la fraction</t>
  </si>
  <si>
    <t>Tenir compte du zéro dans la multiplication de deux entiers</t>
  </si>
  <si>
    <t>Effectuer la multiplication d’un entier par un autre entier contenant des zéros</t>
  </si>
  <si>
    <t>Gérer la partie décimale, dans la soustraction entre un nombre entier et un nombre décimal</t>
  </si>
  <si>
    <t>Gérer les retenues dans une soustraction de deux décimaux</t>
  </si>
  <si>
    <t>Effectuer une soustraction entre deux décimaux</t>
  </si>
  <si>
    <t>Effectuer l’addition de deux décimaux</t>
  </si>
  <si>
    <t>Poser une addition de deux décimaux, en alignant les chiffres occupant la même position</t>
  </si>
  <si>
    <t>Effectuer l’addition de deux décimaux, sans retenue</t>
  </si>
  <si>
    <t>Poser une soustraction de deux décimaux, en alignant les chiffres occupant la même position</t>
  </si>
  <si>
    <t>Effectuer la soustraction de deux décimaux, sans retenue</t>
  </si>
  <si>
    <t>Décaler d’un rang la deuxième ligne de calcul</t>
  </si>
  <si>
    <t>Effectuer la multiplication de deux décimaux</t>
  </si>
  <si>
    <t>Gérer la virgule dans une division décimale</t>
  </si>
  <si>
    <t>Abaisser le zéro et terminer la division décimale</t>
  </si>
  <si>
    <t>Effectuer une division d’un décimal par un entier</t>
  </si>
  <si>
    <t>Faire le choix de la multiplication pour résoudre un problème à une étape</t>
  </si>
  <si>
    <t>Faire le choix de la division pour résoudre un problème à une étape</t>
  </si>
  <si>
    <t>Faire le choix de la soustraction pour résoudre un problème à une étape</t>
  </si>
  <si>
    <t>Savoir permuter éventuellement les termes pour effectuer le produit de deux nombres entiers</t>
  </si>
  <si>
    <t xml:space="preserve">Gérer les retenues dans l’addition de deux entiers </t>
  </si>
  <si>
    <t xml:space="preserve">Décaler d’un rang la deuxième ligne de calcul </t>
  </si>
  <si>
    <t>Dans une addition de deux décimaux, gérer la retenue entre la partie décimale et la partie entière</t>
  </si>
  <si>
    <t>Gérer les virgules dans la multiplication de deux décimaux</t>
  </si>
  <si>
    <t>Calculer mentalement la somme de deux décimaux ayant un seul chiffre décimal, mais avec une retenue entre la 
partie décimale et la partie entière</t>
  </si>
  <si>
    <t>Calcul mental
(11 items)</t>
  </si>
  <si>
    <t>Dans une multiplication effectuer les produits dans le bon ordre</t>
  </si>
  <si>
    <t>Bilan par élève de l'évaluation diagnostique
Calcul mental et calcul posé</t>
  </si>
  <si>
    <t>Division
(10 items)</t>
  </si>
  <si>
    <t>Calcul mental
et calcul posé
(48 items)</t>
  </si>
  <si>
    <t>Calcul mental et calcul posé (48 items)</t>
  </si>
  <si>
    <t>Calcul mental (11 items)</t>
  </si>
  <si>
    <t>Division (10 items)</t>
  </si>
  <si>
    <t>Bilan par item de l'évaluation diagnostique
Calcul mental et calcul posé</t>
  </si>
  <si>
    <t>Évaluation diagnostique : Calcul mental et posé</t>
  </si>
  <si>
    <t>Ce classeur a pour objectif de permettre une exploitation des résutats de l'évaluation diagnostique "Calcul mental et posé", 
afin d'organiser les remédiations à mettre en place. Ce fichier est prévu pour un traitement allant jusqu'à 200 élèves permettant 
ainsi de travailler au niveau d'une classe ou d'un établissement.</t>
  </si>
  <si>
    <t>moins de 33% de réussite</t>
  </si>
  <si>
    <t>de 33% à 50% de réussite</t>
  </si>
  <si>
    <t>plus de 67% de réussite</t>
  </si>
  <si>
    <t xml:space="preserve">Bilan de l'évaluation diagnostique "Calcul mental et calcul posé" </t>
  </si>
  <si>
    <t>Réussite
en calcul 
mental :</t>
  </si>
  <si>
    <t>Réussite avec les additions et soustractions :</t>
  </si>
  <si>
    <t>Réussite 
avec les 
multiplications :</t>
  </si>
  <si>
    <t>Réussite 
avec les 
divisions :</t>
  </si>
  <si>
    <t>Opérer une soustraction dans le bon ordre et non pas le plus grand "chiffre" moins le plus petit</t>
  </si>
  <si>
    <t>Addition et 
soustraction
(17 items)</t>
  </si>
  <si>
    <t>Multiplication
(10 items)</t>
  </si>
  <si>
    <t>Calcul
mental</t>
  </si>
  <si>
    <t>Additions et 
soustractions</t>
  </si>
  <si>
    <t>Multiplications</t>
  </si>
  <si>
    <t>Divisions</t>
  </si>
  <si>
    <t>Addition et soutraction (17 items)</t>
  </si>
  <si>
    <t>Multiplication (10 items)</t>
  </si>
  <si>
    <t>de 50% à 67% de réussite</t>
  </si>
  <si>
    <t>Bilan de l'évaluation diagnostique
"Calcul mental et calcul posé"
pour l'ensemble des élèves évalués</t>
  </si>
  <si>
    <t>Sur la fiche élève, en cliquant sur la cellule J3, un menu déroulant permet de choisir le nom d'un élève et 
d'obtenir la fiche détaillée des capacités acquises et non acquises pour l'élève concerné. Cette fiche peut se 
montrer particulièrement utile lors d'une aide externe à la classe pour aider la personne chargée de la 
remédiation à mieux cerner les difficultés de l'élève ou encore pour échanger avec les parents lors de la mise 
en place d'un ppre.</t>
  </si>
  <si>
    <t>nombre d'élèves</t>
  </si>
  <si>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</sst>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12">
    <font>
      <sz val="10"/>
      <name val="Arial"/>
      <family val="0"/>
    </font>
    <font>
      <b/>
      <sz val="10"/>
      <name val="Arial"/>
      <family val="2"/>
    </font>
    <font>
      <sz val="8"/>
      <name val="Arial"/>
      <family val="0"/>
    </font>
    <font>
      <sz val="12"/>
      <name val="Times New Roman"/>
      <family val="1"/>
    </font>
    <font>
      <b/>
      <sz val="12"/>
      <name val="Arial"/>
      <family val="2"/>
    </font>
    <font>
      <b/>
      <sz val="16"/>
      <name val="Arial"/>
      <family val="2"/>
    </font>
    <font>
      <b/>
      <sz val="14"/>
      <name val="Arial"/>
      <family val="2"/>
    </font>
    <font>
      <b/>
      <sz val="20"/>
      <name val="Arial"/>
      <family val="2"/>
    </font>
    <font>
      <sz val="11"/>
      <name val="Arial"/>
      <family val="0"/>
    </font>
    <font>
      <b/>
      <sz val="11"/>
      <name val="Arial"/>
      <family val="2"/>
    </font>
    <font>
      <b/>
      <sz val="18"/>
      <name val="Arial"/>
      <family val="2"/>
    </font>
    <font>
      <b/>
      <sz val="13"/>
      <name val="Arial"/>
      <family val="2"/>
    </font>
  </fonts>
  <fills count="10">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10"/>
        <bgColor indexed="64"/>
      </patternFill>
    </fill>
  </fills>
  <borders count="39">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thin"/>
      <bottom style="thin"/>
    </border>
    <border>
      <left style="medium"/>
      <right style="medium"/>
      <top style="thin"/>
      <bottom style="mediu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thin"/>
      <top style="medium"/>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thin"/>
    </border>
    <border>
      <left style="thin"/>
      <right style="thin"/>
      <top style="thin"/>
      <bottom>
        <color indexed="63"/>
      </bottom>
    </border>
    <border>
      <left style="thin"/>
      <right style="medium"/>
      <top style="thin"/>
      <bottom>
        <color indexed="63"/>
      </bottom>
    </border>
    <border>
      <left>
        <color indexed="63"/>
      </left>
      <right style="thin"/>
      <top style="medium"/>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style="medium"/>
      <top>
        <color indexed="63"/>
      </top>
      <bottom>
        <color indexed="63"/>
      </botto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0" fontId="0" fillId="2" borderId="1" xfId="0" applyNumberFormat="1" applyFill="1" applyBorder="1" applyAlignment="1">
      <alignment horizontal="center"/>
    </xf>
    <xf numFmtId="0" fontId="0" fillId="2" borderId="2" xfId="0" applyNumberFormat="1" applyFill="1" applyBorder="1" applyAlignment="1">
      <alignment horizontal="center"/>
    </xf>
    <xf numFmtId="0" fontId="0" fillId="2" borderId="3" xfId="0" applyNumberFormat="1" applyFill="1" applyBorder="1" applyAlignment="1">
      <alignment horizontal="center"/>
    </xf>
    <xf numFmtId="0" fontId="0" fillId="2" borderId="4" xfId="0" applyNumberFormat="1" applyFill="1" applyBorder="1" applyAlignment="1">
      <alignment horizontal="center"/>
    </xf>
    <xf numFmtId="0" fontId="0" fillId="2" borderId="5" xfId="0" applyNumberFormat="1" applyFill="1" applyBorder="1" applyAlignment="1">
      <alignment horizontal="center"/>
    </xf>
    <xf numFmtId="0" fontId="0" fillId="2" borderId="6" xfId="0" applyNumberFormat="1" applyFill="1" applyBorder="1" applyAlignment="1">
      <alignment horizontal="center"/>
    </xf>
    <xf numFmtId="0" fontId="0" fillId="2" borderId="7" xfId="0" applyNumberFormat="1" applyFill="1" applyBorder="1" applyAlignment="1">
      <alignment horizontal="center"/>
    </xf>
    <xf numFmtId="0" fontId="0" fillId="2" borderId="8" xfId="0" applyNumberFormat="1" applyFill="1" applyBorder="1" applyAlignment="1">
      <alignment horizontal="center"/>
    </xf>
    <xf numFmtId="0" fontId="0" fillId="2" borderId="9" xfId="0" applyNumberFormat="1" applyFill="1" applyBorder="1" applyAlignment="1">
      <alignment horizontal="center"/>
    </xf>
    <xf numFmtId="0" fontId="1" fillId="3" borderId="10" xfId="0" applyFont="1" applyFill="1" applyBorder="1" applyAlignment="1">
      <alignment horizontal="right"/>
    </xf>
    <xf numFmtId="0" fontId="1" fillId="3" borderId="11" xfId="0" applyFont="1" applyFill="1" applyBorder="1" applyAlignment="1">
      <alignment horizontal="right"/>
    </xf>
    <xf numFmtId="0" fontId="1" fillId="3" borderId="12" xfId="0" applyFont="1" applyFill="1" applyBorder="1" applyAlignment="1">
      <alignment horizontal="right"/>
    </xf>
    <xf numFmtId="0" fontId="0" fillId="0" borderId="0" xfId="0" applyFont="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3" borderId="15" xfId="0" applyFont="1" applyFill="1" applyBorder="1" applyAlignment="1">
      <alignment horizontal="center"/>
    </xf>
    <xf numFmtId="0" fontId="1" fillId="3" borderId="16" xfId="0" applyFont="1" applyFill="1" applyBorder="1" applyAlignment="1">
      <alignment horizontal="center"/>
    </xf>
    <xf numFmtId="0" fontId="0" fillId="4" borderId="0" xfId="0" applyFill="1" applyAlignment="1">
      <alignment/>
    </xf>
    <xf numFmtId="0" fontId="1" fillId="4" borderId="0" xfId="0" applyFont="1" applyFill="1" applyAlignment="1">
      <alignment/>
    </xf>
    <xf numFmtId="49" fontId="0" fillId="0" borderId="6" xfId="0" applyNumberFormat="1" applyBorder="1" applyAlignment="1">
      <alignment/>
    </xf>
    <xf numFmtId="49" fontId="0" fillId="0" borderId="9" xfId="0" applyNumberFormat="1" applyBorder="1" applyAlignment="1">
      <alignment/>
    </xf>
    <xf numFmtId="0" fontId="0" fillId="4" borderId="0" xfId="0" applyFill="1" applyAlignment="1">
      <alignment horizontal="center"/>
    </xf>
    <xf numFmtId="0" fontId="1" fillId="4" borderId="0" xfId="0" applyFont="1" applyFill="1" applyAlignment="1">
      <alignment horizontal="center"/>
    </xf>
    <xf numFmtId="0" fontId="0" fillId="4" borderId="0" xfId="0" applyFont="1" applyFill="1" applyAlignment="1">
      <alignment/>
    </xf>
    <xf numFmtId="0" fontId="3" fillId="4" borderId="0" xfId="0" applyFont="1" applyFill="1" applyAlignment="1">
      <alignment/>
    </xf>
    <xf numFmtId="0" fontId="0" fillId="4" borderId="0" xfId="0" applyFont="1" applyFill="1" applyAlignment="1">
      <alignment/>
    </xf>
    <xf numFmtId="0" fontId="0" fillId="4" borderId="0" xfId="0" applyFont="1" applyFill="1" applyAlignment="1">
      <alignment/>
    </xf>
    <xf numFmtId="9" fontId="0" fillId="5" borderId="2" xfId="0" applyNumberFormat="1" applyFill="1" applyBorder="1" applyAlignment="1">
      <alignment horizontal="center"/>
    </xf>
    <xf numFmtId="9" fontId="0" fillId="5" borderId="3" xfId="0" applyNumberFormat="1" applyFill="1" applyBorder="1" applyAlignment="1">
      <alignment horizontal="center"/>
    </xf>
    <xf numFmtId="9" fontId="0" fillId="5" borderId="4" xfId="0" applyNumberFormat="1" applyFill="1" applyBorder="1" applyAlignment="1">
      <alignment horizontal="center"/>
    </xf>
    <xf numFmtId="0" fontId="1" fillId="4" borderId="1"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4" borderId="8" xfId="0" applyFont="1" applyFill="1" applyBorder="1" applyAlignment="1">
      <alignment horizontal="center"/>
    </xf>
    <xf numFmtId="0" fontId="1" fillId="4" borderId="9" xfId="0" applyFont="1" applyFill="1" applyBorder="1" applyAlignment="1">
      <alignment horizontal="center"/>
    </xf>
    <xf numFmtId="1" fontId="1" fillId="4" borderId="1" xfId="0" applyNumberFormat="1" applyFont="1" applyFill="1" applyBorder="1" applyAlignment="1">
      <alignment horizontal="center"/>
    </xf>
    <xf numFmtId="1" fontId="1" fillId="4" borderId="6" xfId="0" applyNumberFormat="1" applyFont="1" applyFill="1" applyBorder="1" applyAlignment="1">
      <alignment horizontal="center"/>
    </xf>
    <xf numFmtId="9" fontId="1" fillId="4" borderId="8" xfId="0" applyNumberFormat="1" applyFont="1" applyFill="1" applyBorder="1" applyAlignment="1">
      <alignment horizontal="center"/>
    </xf>
    <xf numFmtId="9" fontId="1" fillId="4" borderId="9" xfId="0" applyNumberFormat="1" applyFont="1" applyFill="1" applyBorder="1" applyAlignment="1">
      <alignment horizontal="center"/>
    </xf>
    <xf numFmtId="0" fontId="1" fillId="0" borderId="5" xfId="0" applyFont="1" applyFill="1" applyBorder="1" applyAlignment="1">
      <alignment horizontal="center"/>
    </xf>
    <xf numFmtId="0" fontId="1" fillId="0" borderId="7" xfId="0" applyFont="1" applyFill="1" applyBorder="1" applyAlignment="1">
      <alignment horizontal="center"/>
    </xf>
    <xf numFmtId="0" fontId="0" fillId="5" borderId="5" xfId="0" applyFill="1" applyBorder="1" applyAlignment="1">
      <alignment horizontal="center"/>
    </xf>
    <xf numFmtId="0" fontId="0" fillId="6" borderId="7" xfId="0" applyFill="1" applyBorder="1" applyAlignment="1">
      <alignment horizontal="center"/>
    </xf>
    <xf numFmtId="0" fontId="0" fillId="3" borderId="2" xfId="0" applyFill="1" applyBorder="1" applyAlignment="1">
      <alignment/>
    </xf>
    <xf numFmtId="0" fontId="0" fillId="3" borderId="5" xfId="0" applyFill="1" applyBorder="1" applyAlignment="1">
      <alignment/>
    </xf>
    <xf numFmtId="0" fontId="0" fillId="3" borderId="7" xfId="0" applyFill="1" applyBorder="1" applyAlignment="1">
      <alignment/>
    </xf>
    <xf numFmtId="0" fontId="1" fillId="3" borderId="4" xfId="0" applyFont="1" applyFill="1" applyBorder="1" applyAlignment="1">
      <alignment horizontal="center"/>
    </xf>
    <xf numFmtId="0" fontId="1" fillId="7" borderId="17" xfId="0" applyFont="1" applyFill="1" applyBorder="1" applyAlignment="1">
      <alignment vertical="center" wrapText="1"/>
    </xf>
    <xf numFmtId="0" fontId="1" fillId="4" borderId="17" xfId="0" applyFont="1" applyFill="1" applyBorder="1" applyAlignment="1">
      <alignment vertical="center" wrapText="1"/>
    </xf>
    <xf numFmtId="0" fontId="1" fillId="4" borderId="0" xfId="0" applyFont="1" applyFill="1" applyAlignment="1">
      <alignment vertical="center"/>
    </xf>
    <xf numFmtId="0" fontId="9" fillId="7" borderId="18" xfId="0" applyFont="1" applyFill="1" applyBorder="1" applyAlignment="1">
      <alignment horizontal="center" vertical="center" wrapText="1"/>
    </xf>
    <xf numFmtId="0" fontId="9" fillId="7" borderId="18" xfId="0" applyFont="1" applyFill="1" applyBorder="1" applyAlignment="1">
      <alignment horizontal="center" wrapText="1"/>
    </xf>
    <xf numFmtId="0" fontId="9" fillId="4" borderId="0" xfId="0" applyFont="1" applyFill="1" applyAlignment="1">
      <alignment/>
    </xf>
    <xf numFmtId="9" fontId="7" fillId="7" borderId="19" xfId="0" applyNumberFormat="1" applyFont="1" applyFill="1" applyBorder="1" applyAlignment="1">
      <alignment horizontal="center" vertical="center"/>
    </xf>
    <xf numFmtId="0" fontId="0" fillId="8" borderId="2" xfId="0" applyFill="1" applyBorder="1" applyAlignment="1">
      <alignment horizontal="center"/>
    </xf>
    <xf numFmtId="0" fontId="1" fillId="3" borderId="17" xfId="0" applyFont="1" applyFill="1" applyBorder="1" applyAlignment="1">
      <alignment horizontal="right"/>
    </xf>
    <xf numFmtId="0" fontId="1" fillId="3" borderId="20" xfId="0" applyFont="1" applyFill="1" applyBorder="1" applyAlignment="1">
      <alignment horizontal="center"/>
    </xf>
    <xf numFmtId="0" fontId="1" fillId="0" borderId="21" xfId="0" applyFont="1" applyBorder="1" applyAlignment="1">
      <alignment/>
    </xf>
    <xf numFmtId="0" fontId="1" fillId="0" borderId="22" xfId="0" applyFont="1" applyBorder="1" applyAlignment="1">
      <alignment horizontal="center"/>
    </xf>
    <xf numFmtId="9" fontId="0" fillId="0" borderId="23" xfId="0" applyNumberFormat="1" applyFont="1" applyBorder="1" applyAlignment="1">
      <alignment horizontal="center"/>
    </xf>
    <xf numFmtId="9" fontId="0" fillId="0" borderId="24" xfId="0" applyNumberFormat="1" applyFont="1" applyBorder="1" applyAlignment="1">
      <alignment horizontal="center"/>
    </xf>
    <xf numFmtId="9" fontId="0" fillId="0" borderId="25" xfId="0" applyNumberFormat="1" applyFont="1" applyBorder="1" applyAlignment="1">
      <alignment horizontal="center"/>
    </xf>
    <xf numFmtId="0" fontId="1" fillId="0" borderId="21" xfId="0" applyFont="1" applyBorder="1" applyAlignment="1">
      <alignment horizontal="center"/>
    </xf>
    <xf numFmtId="0" fontId="1" fillId="0" borderId="26" xfId="0" applyFont="1" applyBorder="1" applyAlignment="1">
      <alignment horizontal="center"/>
    </xf>
    <xf numFmtId="0" fontId="1" fillId="0" borderId="13" xfId="0" applyFont="1" applyBorder="1" applyAlignment="1">
      <alignment horizontal="center" vertical="center"/>
    </xf>
    <xf numFmtId="9" fontId="0" fillId="0" borderId="24" xfId="0" applyNumberFormat="1" applyFont="1" applyBorder="1" applyAlignment="1">
      <alignment horizontal="center" vertical="center"/>
    </xf>
    <xf numFmtId="0" fontId="1" fillId="0" borderId="23" xfId="0" applyFont="1" applyBorder="1" applyAlignment="1">
      <alignment horizontal="left"/>
    </xf>
    <xf numFmtId="0" fontId="1" fillId="0" borderId="24" xfId="0" applyFont="1" applyBorder="1" applyAlignment="1">
      <alignment horizontal="left"/>
    </xf>
    <xf numFmtId="0" fontId="1" fillId="0" borderId="24" xfId="0" applyFont="1" applyBorder="1" applyAlignment="1">
      <alignment horizontal="left" wrapText="1"/>
    </xf>
    <xf numFmtId="0" fontId="1" fillId="0" borderId="25" xfId="0" applyFont="1" applyBorder="1" applyAlignment="1">
      <alignment horizontal="left"/>
    </xf>
    <xf numFmtId="0" fontId="0" fillId="4" borderId="0" xfId="0" applyFont="1" applyFill="1" applyAlignment="1">
      <alignment horizontal="left"/>
    </xf>
    <xf numFmtId="0" fontId="0" fillId="0" borderId="0" xfId="0" applyFont="1" applyAlignment="1">
      <alignment horizontal="left"/>
    </xf>
    <xf numFmtId="0" fontId="1" fillId="0" borderId="24" xfId="0" applyFont="1" applyBorder="1" applyAlignment="1">
      <alignment/>
    </xf>
    <xf numFmtId="0" fontId="1" fillId="3" borderId="20" xfId="0" applyFont="1" applyFill="1" applyBorder="1" applyAlignment="1">
      <alignment horizontal="center" vertical="center" textRotation="90" wrapText="1"/>
    </xf>
    <xf numFmtId="0" fontId="1" fillId="3" borderId="15" xfId="0" applyFont="1" applyFill="1" applyBorder="1" applyAlignment="1">
      <alignment horizontal="center" vertical="center" textRotation="90" wrapText="1"/>
    </xf>
    <xf numFmtId="0" fontId="1" fillId="3" borderId="16" xfId="0" applyFont="1" applyFill="1" applyBorder="1" applyAlignment="1">
      <alignment horizontal="center" vertical="center" textRotation="90" wrapText="1"/>
    </xf>
    <xf numFmtId="9" fontId="0" fillId="5" borderId="1" xfId="0" applyNumberFormat="1" applyFill="1" applyBorder="1" applyAlignment="1">
      <alignment horizontal="center"/>
    </xf>
    <xf numFmtId="9" fontId="0" fillId="5" borderId="5" xfId="0" applyNumberFormat="1" applyFill="1" applyBorder="1" applyAlignment="1">
      <alignment horizontal="center"/>
    </xf>
    <xf numFmtId="9" fontId="0" fillId="5" borderId="6" xfId="0" applyNumberFormat="1" applyFill="1" applyBorder="1" applyAlignment="1">
      <alignment horizontal="center"/>
    </xf>
    <xf numFmtId="9" fontId="0" fillId="5" borderId="7" xfId="0" applyNumberFormat="1" applyFill="1" applyBorder="1" applyAlignment="1">
      <alignment horizontal="center"/>
    </xf>
    <xf numFmtId="9" fontId="0" fillId="5" borderId="8" xfId="0" applyNumberFormat="1" applyFill="1" applyBorder="1" applyAlignment="1">
      <alignment horizontal="center"/>
    </xf>
    <xf numFmtId="9" fontId="0" fillId="5" borderId="9" xfId="0" applyNumberFormat="1" applyFill="1" applyBorder="1" applyAlignment="1">
      <alignment horizontal="center"/>
    </xf>
    <xf numFmtId="0" fontId="0" fillId="4" borderId="0" xfId="0" applyFill="1" applyBorder="1" applyAlignment="1">
      <alignment/>
    </xf>
    <xf numFmtId="0" fontId="5" fillId="4" borderId="0" xfId="0" applyFont="1" applyFill="1" applyBorder="1" applyAlignment="1">
      <alignment horizontal="center" wrapText="1"/>
    </xf>
    <xf numFmtId="0" fontId="5" fillId="9" borderId="2"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1" fillId="4" borderId="16" xfId="0" applyFont="1" applyFill="1" applyBorder="1" applyAlignment="1">
      <alignment horizontal="center"/>
    </xf>
    <xf numFmtId="0" fontId="1" fillId="4" borderId="27" xfId="0" applyFont="1" applyFill="1" applyBorder="1" applyAlignment="1">
      <alignment horizontal="center"/>
    </xf>
    <xf numFmtId="0" fontId="1" fillId="4" borderId="28" xfId="0" applyFont="1" applyFill="1" applyBorder="1" applyAlignment="1">
      <alignment horizontal="center"/>
    </xf>
    <xf numFmtId="0" fontId="1" fillId="4" borderId="29" xfId="0" applyFont="1" applyFill="1" applyBorder="1" applyAlignment="1">
      <alignment horizontal="center"/>
    </xf>
    <xf numFmtId="9" fontId="10" fillId="4" borderId="19" xfId="0" applyNumberFormat="1" applyFont="1" applyFill="1" applyBorder="1" applyAlignment="1">
      <alignment horizontal="center" vertical="center"/>
    </xf>
    <xf numFmtId="0" fontId="0" fillId="4" borderId="9" xfId="0" applyFill="1" applyBorder="1" applyAlignment="1">
      <alignment horizontal="left"/>
    </xf>
    <xf numFmtId="0" fontId="6" fillId="7" borderId="17" xfId="0" applyFont="1" applyFill="1" applyBorder="1" applyAlignment="1">
      <alignment horizontal="center" vertical="center"/>
    </xf>
    <xf numFmtId="0" fontId="6" fillId="7" borderId="30" xfId="0" applyFont="1" applyFill="1" applyBorder="1" applyAlignment="1">
      <alignment horizontal="center" vertical="center"/>
    </xf>
    <xf numFmtId="0" fontId="6" fillId="7" borderId="19" xfId="0" applyFont="1" applyFill="1" applyBorder="1" applyAlignment="1">
      <alignment horizontal="center" vertical="center"/>
    </xf>
    <xf numFmtId="0" fontId="8" fillId="4" borderId="0" xfId="0" applyFont="1" applyFill="1" applyAlignment="1">
      <alignment horizontal="left" wrapText="1"/>
    </xf>
    <xf numFmtId="0" fontId="8" fillId="4" borderId="0" xfId="0" applyFont="1" applyFill="1" applyAlignment="1">
      <alignment horizontal="left"/>
    </xf>
    <xf numFmtId="0" fontId="8" fillId="4" borderId="0" xfId="0" applyFont="1" applyFill="1" applyAlignment="1">
      <alignment vertical="center"/>
    </xf>
    <xf numFmtId="0" fontId="6" fillId="4" borderId="17" xfId="0" applyFont="1" applyFill="1" applyBorder="1" applyAlignment="1">
      <alignment horizontal="center" wrapText="1"/>
    </xf>
    <xf numFmtId="0" fontId="6" fillId="4" borderId="19" xfId="0" applyFont="1" applyFill="1" applyBorder="1" applyAlignment="1">
      <alignment horizontal="center"/>
    </xf>
    <xf numFmtId="0" fontId="0" fillId="4" borderId="3" xfId="0" applyFill="1" applyBorder="1" applyAlignment="1">
      <alignment horizontal="left"/>
    </xf>
    <xf numFmtId="0" fontId="0" fillId="4" borderId="4" xfId="0" applyFill="1" applyBorder="1" applyAlignment="1">
      <alignment horizontal="left"/>
    </xf>
    <xf numFmtId="0" fontId="0" fillId="4" borderId="1" xfId="0" applyFill="1" applyBorder="1" applyAlignment="1">
      <alignment horizontal="left"/>
    </xf>
    <xf numFmtId="0" fontId="0" fillId="4" borderId="6" xfId="0" applyFill="1" applyBorder="1" applyAlignment="1">
      <alignment horizontal="left"/>
    </xf>
    <xf numFmtId="0" fontId="0" fillId="4" borderId="8" xfId="0" applyFill="1" applyBorder="1" applyAlignment="1">
      <alignment horizontal="left"/>
    </xf>
    <xf numFmtId="0" fontId="4" fillId="4" borderId="31"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35" xfId="0" applyFont="1" applyFill="1" applyBorder="1" applyAlignment="1">
      <alignment horizontal="center" vertic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5" fillId="4" borderId="17" xfId="0" applyFont="1" applyFill="1" applyBorder="1" applyAlignment="1">
      <alignment horizontal="center" wrapText="1"/>
    </xf>
    <xf numFmtId="0" fontId="5" fillId="4" borderId="30" xfId="0" applyFont="1" applyFill="1" applyBorder="1" applyAlignment="1">
      <alignment horizontal="center" wrapText="1"/>
    </xf>
    <xf numFmtId="0" fontId="5" fillId="4" borderId="19" xfId="0" applyFont="1" applyFill="1" applyBorder="1" applyAlignment="1">
      <alignment horizontal="center" wrapText="1"/>
    </xf>
    <xf numFmtId="0" fontId="0" fillId="4" borderId="8" xfId="0" applyFont="1" applyFill="1" applyBorder="1" applyAlignment="1">
      <alignment horizontal="left" vertical="center" wrapText="1"/>
    </xf>
    <xf numFmtId="0" fontId="0" fillId="4" borderId="9"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0" borderId="5" xfId="0" applyFont="1" applyBorder="1" applyAlignment="1">
      <alignment horizontal="right"/>
    </xf>
    <xf numFmtId="0" fontId="0" fillId="0" borderId="1" xfId="0" applyFont="1" applyBorder="1" applyAlignment="1">
      <alignment horizontal="right"/>
    </xf>
    <xf numFmtId="0" fontId="11" fillId="7" borderId="17" xfId="0" applyFont="1" applyFill="1" applyBorder="1" applyAlignment="1">
      <alignment horizontal="center"/>
    </xf>
    <xf numFmtId="0" fontId="11" fillId="7" borderId="30" xfId="0" applyFont="1" applyFill="1" applyBorder="1" applyAlignment="1">
      <alignment horizontal="center"/>
    </xf>
    <xf numFmtId="0" fontId="11" fillId="7" borderId="19" xfId="0" applyFont="1" applyFill="1" applyBorder="1" applyAlignment="1">
      <alignment horizontal="center"/>
    </xf>
    <xf numFmtId="0" fontId="6" fillId="7" borderId="17" xfId="0" applyFont="1" applyFill="1" applyBorder="1" applyAlignment="1">
      <alignment horizontal="right" vertical="center"/>
    </xf>
    <xf numFmtId="0" fontId="6" fillId="7" borderId="30" xfId="0" applyFont="1" applyFill="1" applyBorder="1" applyAlignment="1">
      <alignment horizontal="right" vertical="center"/>
    </xf>
    <xf numFmtId="0" fontId="0" fillId="4" borderId="5" xfId="0" applyFont="1" applyFill="1" applyBorder="1" applyAlignment="1">
      <alignment horizontal="right"/>
    </xf>
    <xf numFmtId="0" fontId="0" fillId="4" borderId="1" xfId="0" applyFont="1" applyFill="1" applyBorder="1" applyAlignment="1">
      <alignment horizontal="right"/>
    </xf>
    <xf numFmtId="0" fontId="0" fillId="0" borderId="2" xfId="0" applyFont="1" applyBorder="1" applyAlignment="1">
      <alignment horizontal="right"/>
    </xf>
    <xf numFmtId="0" fontId="0" fillId="0" borderId="3" xfId="0" applyFont="1" applyBorder="1" applyAlignment="1">
      <alignment horizontal="right"/>
    </xf>
    <xf numFmtId="0" fontId="0" fillId="0" borderId="36" xfId="0" applyFont="1" applyBorder="1" applyAlignment="1">
      <alignment horizontal="right"/>
    </xf>
    <xf numFmtId="0" fontId="0" fillId="0" borderId="27" xfId="0" applyFont="1" applyBorder="1" applyAlignment="1">
      <alignment horizontal="right"/>
    </xf>
    <xf numFmtId="0" fontId="0" fillId="4" borderId="7" xfId="0" applyFont="1" applyFill="1" applyBorder="1" applyAlignment="1">
      <alignment horizontal="right"/>
    </xf>
    <xf numFmtId="0" fontId="0" fillId="4" borderId="8" xfId="0" applyFont="1" applyFill="1" applyBorder="1" applyAlignment="1">
      <alignment horizontal="right"/>
    </xf>
    <xf numFmtId="0" fontId="1" fillId="4" borderId="17" xfId="0" applyFont="1" applyFill="1" applyBorder="1" applyAlignment="1">
      <alignment horizontal="right"/>
    </xf>
    <xf numFmtId="0" fontId="1" fillId="4" borderId="30" xfId="0" applyFont="1" applyFill="1" applyBorder="1" applyAlignment="1">
      <alignment horizontal="right"/>
    </xf>
    <xf numFmtId="0" fontId="1" fillId="4" borderId="19" xfId="0" applyFont="1" applyFill="1" applyBorder="1" applyAlignment="1">
      <alignment horizontal="right"/>
    </xf>
    <xf numFmtId="0" fontId="0" fillId="4" borderId="2" xfId="0" applyFont="1" applyFill="1" applyBorder="1" applyAlignment="1">
      <alignment horizontal="right"/>
    </xf>
    <xf numFmtId="0" fontId="0" fillId="4" borderId="3" xfId="0" applyFont="1" applyFill="1" applyBorder="1" applyAlignment="1">
      <alignment horizontal="right"/>
    </xf>
    <xf numFmtId="0" fontId="0" fillId="0" borderId="5" xfId="0" applyFont="1" applyBorder="1" applyAlignment="1">
      <alignment horizontal="right" wrapText="1"/>
    </xf>
    <xf numFmtId="0" fontId="0" fillId="0" borderId="1" xfId="0" applyFont="1" applyBorder="1" applyAlignment="1">
      <alignment horizontal="right" wrapText="1"/>
    </xf>
    <xf numFmtId="0" fontId="6" fillId="4" borderId="21" xfId="0" applyFont="1" applyFill="1" applyBorder="1" applyAlignment="1">
      <alignment horizontal="center" vertical="center" textRotation="90" wrapText="1"/>
    </xf>
    <xf numFmtId="0" fontId="6" fillId="4" borderId="37" xfId="0" applyFont="1" applyFill="1" applyBorder="1" applyAlignment="1">
      <alignment horizontal="center" vertical="center" textRotation="90"/>
    </xf>
    <xf numFmtId="0" fontId="6" fillId="4" borderId="38" xfId="0" applyFont="1" applyFill="1" applyBorder="1" applyAlignment="1">
      <alignment horizontal="center" vertical="center" textRotation="90"/>
    </xf>
    <xf numFmtId="0" fontId="6" fillId="4" borderId="21" xfId="0" applyFont="1" applyFill="1" applyBorder="1" applyAlignment="1">
      <alignment horizontal="center" vertical="center" textRotation="90"/>
    </xf>
    <xf numFmtId="0" fontId="0" fillId="0" borderId="7" xfId="0" applyFont="1" applyBorder="1" applyAlignment="1">
      <alignment horizontal="right"/>
    </xf>
    <xf numFmtId="0" fontId="0" fillId="0" borderId="8"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6">
    <dxf>
      <fill>
        <patternFill>
          <bgColor rgb="FFFFFFCC"/>
        </patternFill>
      </fill>
      <border/>
    </dxf>
    <dxf>
      <fill>
        <patternFill>
          <bgColor rgb="FFCCFFCC"/>
        </patternFill>
      </fill>
      <border/>
    </dxf>
    <dxf>
      <fill>
        <patternFill>
          <bgColor rgb="FFFF8080"/>
        </patternFill>
      </fill>
      <border/>
    </dxf>
    <dxf>
      <fill>
        <patternFill>
          <bgColor rgb="FFFF0000"/>
        </patternFill>
      </fill>
      <border/>
    </dxf>
    <dxf>
      <fill>
        <patternFill>
          <bgColor rgb="FFFFFF99"/>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L21"/>
  <sheetViews>
    <sheetView tabSelected="1" workbookViewId="0" topLeftCell="A1">
      <selection activeCell="N17" sqref="N17"/>
    </sheetView>
  </sheetViews>
  <sheetFormatPr defaultColWidth="11.421875" defaultRowHeight="12.75"/>
  <cols>
    <col min="1" max="1" width="1.57421875" style="0" customWidth="1"/>
    <col min="2" max="2" width="14.00390625" style="0" customWidth="1"/>
    <col min="3" max="3" width="7.421875" style="0" customWidth="1"/>
    <col min="12" max="12" width="14.00390625" style="0" customWidth="1"/>
  </cols>
  <sheetData>
    <row r="1" s="21" customFormat="1" ht="8.25" customHeight="1" thickBot="1"/>
    <row r="2" spans="3:11" s="21" customFormat="1" ht="29.25" customHeight="1" thickBot="1">
      <c r="C2" s="101" t="s">
        <v>81</v>
      </c>
      <c r="D2" s="102"/>
      <c r="E2" s="102"/>
      <c r="F2" s="102"/>
      <c r="G2" s="102"/>
      <c r="H2" s="102"/>
      <c r="I2" s="102"/>
      <c r="J2" s="102"/>
      <c r="K2" s="103"/>
    </row>
    <row r="3" s="21" customFormat="1" ht="12.75"/>
    <row r="4" spans="2:12" s="21" customFormat="1" ht="48.75" customHeight="1">
      <c r="B4" s="104" t="s">
        <v>82</v>
      </c>
      <c r="C4" s="105"/>
      <c r="D4" s="105"/>
      <c r="E4" s="105"/>
      <c r="F4" s="105"/>
      <c r="G4" s="105"/>
      <c r="H4" s="105"/>
      <c r="I4" s="105"/>
      <c r="J4" s="105"/>
      <c r="K4" s="105"/>
      <c r="L4" s="105"/>
    </row>
    <row r="5" s="21" customFormat="1" ht="16.5" customHeight="1" thickBot="1"/>
    <row r="6" s="21" customFormat="1" ht="13.5" hidden="1" thickBot="1"/>
    <row r="7" spans="2:12" s="21" customFormat="1" ht="30.75" thickBot="1">
      <c r="B7" s="57" t="s">
        <v>19</v>
      </c>
      <c r="D7" s="106" t="s">
        <v>31</v>
      </c>
      <c r="E7" s="106"/>
      <c r="F7" s="106"/>
      <c r="G7" s="106"/>
      <c r="H7" s="106"/>
      <c r="I7" s="106"/>
      <c r="J7" s="106"/>
      <c r="K7" s="106"/>
      <c r="L7" s="106"/>
    </row>
    <row r="8" s="21" customFormat="1" ht="6.75" customHeight="1" thickBot="1"/>
    <row r="9" spans="2:12" s="21" customFormat="1" ht="32.25" customHeight="1" thickBot="1">
      <c r="B9" s="58" t="s">
        <v>20</v>
      </c>
      <c r="D9" s="104" t="s">
        <v>26</v>
      </c>
      <c r="E9" s="105"/>
      <c r="F9" s="105"/>
      <c r="G9" s="105"/>
      <c r="H9" s="105"/>
      <c r="I9" s="105"/>
      <c r="J9" s="105"/>
      <c r="K9" s="105"/>
      <c r="L9" s="105"/>
    </row>
    <row r="10" s="21" customFormat="1" ht="12.75"/>
    <row r="11" s="21" customFormat="1" ht="17.25" customHeight="1"/>
    <row r="12" spans="2:7" s="21" customFormat="1" ht="15">
      <c r="B12" s="59" t="s">
        <v>21</v>
      </c>
      <c r="C12" s="59"/>
      <c r="D12" s="59"/>
      <c r="E12" s="59"/>
      <c r="F12" s="59"/>
      <c r="G12" s="59"/>
    </row>
    <row r="13" s="21" customFormat="1" ht="9" customHeight="1" thickBot="1"/>
    <row r="14" s="21" customFormat="1" ht="13.5" hidden="1" thickBot="1"/>
    <row r="15" spans="2:12" s="21" customFormat="1" ht="44.25" customHeight="1" thickBot="1">
      <c r="B15" s="57" t="s">
        <v>22</v>
      </c>
      <c r="D15" s="104" t="s">
        <v>28</v>
      </c>
      <c r="E15" s="104"/>
      <c r="F15" s="104"/>
      <c r="G15" s="104"/>
      <c r="H15" s="104"/>
      <c r="I15" s="104"/>
      <c r="J15" s="104"/>
      <c r="K15" s="104"/>
      <c r="L15" s="104"/>
    </row>
    <row r="16" s="21" customFormat="1" ht="13.5" thickBot="1"/>
    <row r="17" spans="2:12" s="21" customFormat="1" ht="74.25" customHeight="1" thickBot="1">
      <c r="B17" s="57" t="s">
        <v>23</v>
      </c>
      <c r="D17" s="104" t="s">
        <v>29</v>
      </c>
      <c r="E17" s="105"/>
      <c r="F17" s="105"/>
      <c r="G17" s="105"/>
      <c r="H17" s="105"/>
      <c r="I17" s="105"/>
      <c r="J17" s="105"/>
      <c r="K17" s="105"/>
      <c r="L17" s="105"/>
    </row>
    <row r="18" s="21" customFormat="1" ht="13.5" thickBot="1"/>
    <row r="19" spans="2:12" s="21" customFormat="1" ht="42.75" customHeight="1" thickBot="1">
      <c r="B19" s="57" t="s">
        <v>24</v>
      </c>
      <c r="D19" s="104" t="s">
        <v>30</v>
      </c>
      <c r="E19" s="105"/>
      <c r="F19" s="105"/>
      <c r="G19" s="105"/>
      <c r="H19" s="105"/>
      <c r="I19" s="105"/>
      <c r="J19" s="105"/>
      <c r="K19" s="105"/>
      <c r="L19" s="105"/>
    </row>
    <row r="20" s="21" customFormat="1" ht="13.5" thickBot="1"/>
    <row r="21" spans="2:12" s="21" customFormat="1" ht="75" customHeight="1" thickBot="1">
      <c r="B21" s="57" t="s">
        <v>25</v>
      </c>
      <c r="D21" s="104" t="s">
        <v>102</v>
      </c>
      <c r="E21" s="105"/>
      <c r="F21" s="105"/>
      <c r="G21" s="105"/>
      <c r="H21" s="105"/>
      <c r="I21" s="105"/>
      <c r="J21" s="105"/>
      <c r="K21" s="105"/>
      <c r="L21" s="105"/>
    </row>
    <row r="22" s="21" customFormat="1" ht="12.75"/>
    <row r="23" s="21" customFormat="1" ht="12.75"/>
    <row r="24" s="21" customFormat="1" ht="12.75"/>
    <row r="25" s="21" customFormat="1" ht="12.75"/>
    <row r="26" s="21" customFormat="1" ht="12.75"/>
    <row r="27" s="21" customFormat="1" ht="12.75"/>
    <row r="28" s="21" customFormat="1" ht="12.75"/>
    <row r="29" s="21" customFormat="1" ht="12.75"/>
    <row r="30" s="21" customFormat="1" ht="12.75"/>
    <row r="31" s="21" customFormat="1" ht="12.75"/>
    <row r="32" s="21" customFormat="1" ht="12.75"/>
  </sheetData>
  <mergeCells count="8">
    <mergeCell ref="C2:K2"/>
    <mergeCell ref="B4:L4"/>
    <mergeCell ref="D7:L7"/>
    <mergeCell ref="D21:L21"/>
    <mergeCell ref="D9:L9"/>
    <mergeCell ref="D15:L15"/>
    <mergeCell ref="D17:L17"/>
    <mergeCell ref="D19:L19"/>
  </mergeCells>
  <printOptions/>
  <pageMargins left="0.75" right="0.75" top="0.44" bottom="0.5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C278"/>
  <sheetViews>
    <sheetView workbookViewId="0" topLeftCell="A1">
      <selection activeCell="C7" sqref="C7"/>
    </sheetView>
  </sheetViews>
  <sheetFormatPr defaultColWidth="11.421875" defaultRowHeight="12.75"/>
  <cols>
    <col min="1" max="1" width="11.421875" style="21" customWidth="1"/>
    <col min="2" max="2" width="4.57421875" style="0" customWidth="1"/>
    <col min="3" max="3" width="41.00390625" style="0" customWidth="1"/>
    <col min="4" max="16384" width="11.421875" style="21" customWidth="1"/>
  </cols>
  <sheetData>
    <row r="1" spans="2:3" ht="13.5" thickBot="1">
      <c r="B1" s="21"/>
      <c r="C1" s="21"/>
    </row>
    <row r="2" spans="2:3" ht="36" customHeight="1" thickBot="1">
      <c r="B2" s="107" t="s">
        <v>13</v>
      </c>
      <c r="C2" s="108"/>
    </row>
    <row r="3" spans="2:3" ht="12.75">
      <c r="B3" s="21"/>
      <c r="C3" s="21"/>
    </row>
    <row r="4" spans="2:3" ht="12.75" hidden="1">
      <c r="B4" s="21"/>
      <c r="C4" s="21"/>
    </row>
    <row r="5" spans="2:3" ht="13.5" thickBot="1">
      <c r="B5" s="21"/>
      <c r="C5" s="21"/>
    </row>
    <row r="6" spans="2:3" ht="12.75">
      <c r="B6" s="50"/>
      <c r="C6" s="53" t="s">
        <v>0</v>
      </c>
    </row>
    <row r="7" spans="2:3" ht="12.75">
      <c r="B7" s="51">
        <v>1</v>
      </c>
      <c r="C7" s="23"/>
    </row>
    <row r="8" spans="2:3" ht="12.75">
      <c r="B8" s="51">
        <v>2</v>
      </c>
      <c r="C8" s="23"/>
    </row>
    <row r="9" spans="2:3" ht="12.75">
      <c r="B9" s="51">
        <v>3</v>
      </c>
      <c r="C9" s="23"/>
    </row>
    <row r="10" spans="2:3" ht="12.75">
      <c r="B10" s="51">
        <v>4</v>
      </c>
      <c r="C10" s="23"/>
    </row>
    <row r="11" spans="2:3" ht="12.75">
      <c r="B11" s="51">
        <v>5</v>
      </c>
      <c r="C11" s="23"/>
    </row>
    <row r="12" spans="2:3" ht="12.75">
      <c r="B12" s="51">
        <v>6</v>
      </c>
      <c r="C12" s="23"/>
    </row>
    <row r="13" spans="2:3" ht="12.75">
      <c r="B13" s="51">
        <v>7</v>
      </c>
      <c r="C13" s="23"/>
    </row>
    <row r="14" spans="2:3" ht="12.75">
      <c r="B14" s="51">
        <v>8</v>
      </c>
      <c r="C14" s="23"/>
    </row>
    <row r="15" spans="2:3" ht="12.75">
      <c r="B15" s="51">
        <v>9</v>
      </c>
      <c r="C15" s="23"/>
    </row>
    <row r="16" spans="2:3" ht="12.75">
      <c r="B16" s="51">
        <v>10</v>
      </c>
      <c r="C16" s="23"/>
    </row>
    <row r="17" spans="2:3" ht="12.75">
      <c r="B17" s="51">
        <v>11</v>
      </c>
      <c r="C17" s="23"/>
    </row>
    <row r="18" spans="2:3" ht="12.75">
      <c r="B18" s="51">
        <v>12</v>
      </c>
      <c r="C18" s="23"/>
    </row>
    <row r="19" spans="2:3" ht="12.75">
      <c r="B19" s="51">
        <v>13</v>
      </c>
      <c r="C19" s="23"/>
    </row>
    <row r="20" spans="2:3" ht="12.75">
      <c r="B20" s="51">
        <v>14</v>
      </c>
      <c r="C20" s="23"/>
    </row>
    <row r="21" spans="2:3" ht="12.75">
      <c r="B21" s="51">
        <v>15</v>
      </c>
      <c r="C21" s="23"/>
    </row>
    <row r="22" spans="2:3" ht="12.75">
      <c r="B22" s="51">
        <v>16</v>
      </c>
      <c r="C22" s="23"/>
    </row>
    <row r="23" spans="2:3" ht="12.75">
      <c r="B23" s="51">
        <v>17</v>
      </c>
      <c r="C23" s="23"/>
    </row>
    <row r="24" spans="2:3" ht="12.75">
      <c r="B24" s="51">
        <v>18</v>
      </c>
      <c r="C24" s="23"/>
    </row>
    <row r="25" spans="2:3" ht="12.75">
      <c r="B25" s="51">
        <v>19</v>
      </c>
      <c r="C25" s="23"/>
    </row>
    <row r="26" spans="2:3" ht="12.75">
      <c r="B26" s="51">
        <v>20</v>
      </c>
      <c r="C26" s="23"/>
    </row>
    <row r="27" spans="2:3" ht="12.75">
      <c r="B27" s="51">
        <v>21</v>
      </c>
      <c r="C27" s="23"/>
    </row>
    <row r="28" spans="2:3" ht="12.75">
      <c r="B28" s="51">
        <v>22</v>
      </c>
      <c r="C28" s="23"/>
    </row>
    <row r="29" spans="2:3" ht="12.75">
      <c r="B29" s="51">
        <v>23</v>
      </c>
      <c r="C29" s="23"/>
    </row>
    <row r="30" spans="2:3" ht="12.75">
      <c r="B30" s="51">
        <v>24</v>
      </c>
      <c r="C30" s="23"/>
    </row>
    <row r="31" spans="2:3" ht="12.75">
      <c r="B31" s="51">
        <v>25</v>
      </c>
      <c r="C31" s="23"/>
    </row>
    <row r="32" spans="2:3" ht="12.75">
      <c r="B32" s="51">
        <v>26</v>
      </c>
      <c r="C32" s="23"/>
    </row>
    <row r="33" spans="2:3" ht="12.75">
      <c r="B33" s="51">
        <v>27</v>
      </c>
      <c r="C33" s="23"/>
    </row>
    <row r="34" spans="2:3" ht="12.75">
      <c r="B34" s="51">
        <v>28</v>
      </c>
      <c r="C34" s="23"/>
    </row>
    <row r="35" spans="2:3" ht="12.75">
      <c r="B35" s="51">
        <v>29</v>
      </c>
      <c r="C35" s="23"/>
    </row>
    <row r="36" spans="2:3" ht="12.75">
      <c r="B36" s="51">
        <v>30</v>
      </c>
      <c r="C36" s="23"/>
    </row>
    <row r="37" spans="2:3" ht="12.75">
      <c r="B37" s="51">
        <v>31</v>
      </c>
      <c r="C37" s="23"/>
    </row>
    <row r="38" spans="2:3" ht="12.75">
      <c r="B38" s="51">
        <v>32</v>
      </c>
      <c r="C38" s="23"/>
    </row>
    <row r="39" spans="2:3" ht="12.75">
      <c r="B39" s="51">
        <v>33</v>
      </c>
      <c r="C39" s="23"/>
    </row>
    <row r="40" spans="2:3" ht="12.75">
      <c r="B40" s="51">
        <v>34</v>
      </c>
      <c r="C40" s="23"/>
    </row>
    <row r="41" spans="2:3" ht="12.75">
      <c r="B41" s="51">
        <v>35</v>
      </c>
      <c r="C41" s="23"/>
    </row>
    <row r="42" spans="2:3" ht="12.75">
      <c r="B42" s="51">
        <v>36</v>
      </c>
      <c r="C42" s="23"/>
    </row>
    <row r="43" spans="2:3" ht="12.75">
      <c r="B43" s="51">
        <v>37</v>
      </c>
      <c r="C43" s="23"/>
    </row>
    <row r="44" spans="2:3" ht="12.75">
      <c r="B44" s="51">
        <v>38</v>
      </c>
      <c r="C44" s="23"/>
    </row>
    <row r="45" spans="2:3" ht="12.75">
      <c r="B45" s="51">
        <v>39</v>
      </c>
      <c r="C45" s="23"/>
    </row>
    <row r="46" spans="2:3" ht="12.75">
      <c r="B46" s="51">
        <v>40</v>
      </c>
      <c r="C46" s="23"/>
    </row>
    <row r="47" spans="2:3" ht="12.75">
      <c r="B47" s="51">
        <v>41</v>
      </c>
      <c r="C47" s="23"/>
    </row>
    <row r="48" spans="2:3" ht="12.75">
      <c r="B48" s="51">
        <v>42</v>
      </c>
      <c r="C48" s="23"/>
    </row>
    <row r="49" spans="2:3" ht="12.75">
      <c r="B49" s="51">
        <v>43</v>
      </c>
      <c r="C49" s="23"/>
    </row>
    <row r="50" spans="2:3" ht="12.75">
      <c r="B50" s="51">
        <v>44</v>
      </c>
      <c r="C50" s="23"/>
    </row>
    <row r="51" spans="2:3" ht="12.75">
      <c r="B51" s="51">
        <v>45</v>
      </c>
      <c r="C51" s="23"/>
    </row>
    <row r="52" spans="2:3" ht="12.75">
      <c r="B52" s="51">
        <v>46</v>
      </c>
      <c r="C52" s="23"/>
    </row>
    <row r="53" spans="2:3" ht="12.75">
      <c r="B53" s="51">
        <v>47</v>
      </c>
      <c r="C53" s="23"/>
    </row>
    <row r="54" spans="2:3" ht="12.75">
      <c r="B54" s="51">
        <v>48</v>
      </c>
      <c r="C54" s="23"/>
    </row>
    <row r="55" spans="2:3" ht="12.75">
      <c r="B55" s="51">
        <v>49</v>
      </c>
      <c r="C55" s="23"/>
    </row>
    <row r="56" spans="2:3" ht="12.75">
      <c r="B56" s="51">
        <v>50</v>
      </c>
      <c r="C56" s="23"/>
    </row>
    <row r="57" spans="2:3" ht="12.75">
      <c r="B57" s="51">
        <v>51</v>
      </c>
      <c r="C57" s="23"/>
    </row>
    <row r="58" spans="2:3" ht="12.75">
      <c r="B58" s="51">
        <v>52</v>
      </c>
      <c r="C58" s="23"/>
    </row>
    <row r="59" spans="2:3" ht="12.75">
      <c r="B59" s="51">
        <v>53</v>
      </c>
      <c r="C59" s="23"/>
    </row>
    <row r="60" spans="2:3" ht="12.75">
      <c r="B60" s="51">
        <v>54</v>
      </c>
      <c r="C60" s="23"/>
    </row>
    <row r="61" spans="2:3" ht="12.75">
      <c r="B61" s="51">
        <v>55</v>
      </c>
      <c r="C61" s="23"/>
    </row>
    <row r="62" spans="2:3" ht="12.75">
      <c r="B62" s="51">
        <v>56</v>
      </c>
      <c r="C62" s="23"/>
    </row>
    <row r="63" spans="2:3" ht="12.75">
      <c r="B63" s="51">
        <v>57</v>
      </c>
      <c r="C63" s="23"/>
    </row>
    <row r="64" spans="2:3" ht="12.75">
      <c r="B64" s="51">
        <v>58</v>
      </c>
      <c r="C64" s="23"/>
    </row>
    <row r="65" spans="2:3" ht="12.75">
      <c r="B65" s="51">
        <v>59</v>
      </c>
      <c r="C65" s="23"/>
    </row>
    <row r="66" spans="2:3" ht="12.75">
      <c r="B66" s="51">
        <v>60</v>
      </c>
      <c r="C66" s="23"/>
    </row>
    <row r="67" spans="2:3" ht="12.75">
      <c r="B67" s="51">
        <v>61</v>
      </c>
      <c r="C67" s="23"/>
    </row>
    <row r="68" spans="2:3" ht="12.75">
      <c r="B68" s="51">
        <v>62</v>
      </c>
      <c r="C68" s="23"/>
    </row>
    <row r="69" spans="2:3" ht="12.75">
      <c r="B69" s="51">
        <v>63</v>
      </c>
      <c r="C69" s="23"/>
    </row>
    <row r="70" spans="2:3" ht="12.75">
      <c r="B70" s="51">
        <v>64</v>
      </c>
      <c r="C70" s="23"/>
    </row>
    <row r="71" spans="2:3" ht="12.75">
      <c r="B71" s="51">
        <v>65</v>
      </c>
      <c r="C71" s="23"/>
    </row>
    <row r="72" spans="2:3" ht="12.75">
      <c r="B72" s="51">
        <v>66</v>
      </c>
      <c r="C72" s="23"/>
    </row>
    <row r="73" spans="2:3" ht="12.75">
      <c r="B73" s="51">
        <v>67</v>
      </c>
      <c r="C73" s="23"/>
    </row>
    <row r="74" spans="2:3" ht="12.75">
      <c r="B74" s="51">
        <v>68</v>
      </c>
      <c r="C74" s="23"/>
    </row>
    <row r="75" spans="2:3" ht="12.75">
      <c r="B75" s="51">
        <v>69</v>
      </c>
      <c r="C75" s="23"/>
    </row>
    <row r="76" spans="2:3" ht="12.75">
      <c r="B76" s="51">
        <v>70</v>
      </c>
      <c r="C76" s="23"/>
    </row>
    <row r="77" spans="2:3" ht="12.75">
      <c r="B77" s="51">
        <v>71</v>
      </c>
      <c r="C77" s="23"/>
    </row>
    <row r="78" spans="2:3" ht="12.75">
      <c r="B78" s="51">
        <v>72</v>
      </c>
      <c r="C78" s="23"/>
    </row>
    <row r="79" spans="2:3" ht="12.75">
      <c r="B79" s="51">
        <v>73</v>
      </c>
      <c r="C79" s="23"/>
    </row>
    <row r="80" spans="2:3" ht="12.75">
      <c r="B80" s="51">
        <v>74</v>
      </c>
      <c r="C80" s="23"/>
    </row>
    <row r="81" spans="2:3" ht="12.75">
      <c r="B81" s="51">
        <v>75</v>
      </c>
      <c r="C81" s="23"/>
    </row>
    <row r="82" spans="2:3" ht="12.75">
      <c r="B82" s="51">
        <v>76</v>
      </c>
      <c r="C82" s="23"/>
    </row>
    <row r="83" spans="2:3" ht="12.75">
      <c r="B83" s="51">
        <v>77</v>
      </c>
      <c r="C83" s="23"/>
    </row>
    <row r="84" spans="2:3" ht="12.75">
      <c r="B84" s="51">
        <v>78</v>
      </c>
      <c r="C84" s="23"/>
    </row>
    <row r="85" spans="2:3" ht="12.75">
      <c r="B85" s="51">
        <v>79</v>
      </c>
      <c r="C85" s="23"/>
    </row>
    <row r="86" spans="2:3" ht="12.75">
      <c r="B86" s="51">
        <v>80</v>
      </c>
      <c r="C86" s="23"/>
    </row>
    <row r="87" spans="2:3" ht="12.75">
      <c r="B87" s="51">
        <v>81</v>
      </c>
      <c r="C87" s="23"/>
    </row>
    <row r="88" spans="2:3" ht="12.75">
      <c r="B88" s="51">
        <v>82</v>
      </c>
      <c r="C88" s="23"/>
    </row>
    <row r="89" spans="2:3" ht="12.75">
      <c r="B89" s="51">
        <v>83</v>
      </c>
      <c r="C89" s="23"/>
    </row>
    <row r="90" spans="2:3" ht="12.75">
      <c r="B90" s="51">
        <v>84</v>
      </c>
      <c r="C90" s="23"/>
    </row>
    <row r="91" spans="2:3" ht="12.75">
      <c r="B91" s="51">
        <v>85</v>
      </c>
      <c r="C91" s="23"/>
    </row>
    <row r="92" spans="2:3" ht="12.75">
      <c r="B92" s="51">
        <v>86</v>
      </c>
      <c r="C92" s="23"/>
    </row>
    <row r="93" spans="2:3" ht="12.75">
      <c r="B93" s="51">
        <v>87</v>
      </c>
      <c r="C93" s="23"/>
    </row>
    <row r="94" spans="2:3" ht="12.75">
      <c r="B94" s="51">
        <v>88</v>
      </c>
      <c r="C94" s="23"/>
    </row>
    <row r="95" spans="2:3" ht="12.75">
      <c r="B95" s="51">
        <v>89</v>
      </c>
      <c r="C95" s="23"/>
    </row>
    <row r="96" spans="2:3" ht="12.75">
      <c r="B96" s="51">
        <v>90</v>
      </c>
      <c r="C96" s="23"/>
    </row>
    <row r="97" spans="2:3" ht="12.75">
      <c r="B97" s="51">
        <v>91</v>
      </c>
      <c r="C97" s="23"/>
    </row>
    <row r="98" spans="2:3" ht="12.75">
      <c r="B98" s="51">
        <v>92</v>
      </c>
      <c r="C98" s="23"/>
    </row>
    <row r="99" spans="2:3" ht="12.75">
      <c r="B99" s="51">
        <v>93</v>
      </c>
      <c r="C99" s="23"/>
    </row>
    <row r="100" spans="2:3" ht="12.75">
      <c r="B100" s="51">
        <v>94</v>
      </c>
      <c r="C100" s="23"/>
    </row>
    <row r="101" spans="2:3" ht="12.75">
      <c r="B101" s="51">
        <v>95</v>
      </c>
      <c r="C101" s="23"/>
    </row>
    <row r="102" spans="2:3" ht="12.75">
      <c r="B102" s="51">
        <v>96</v>
      </c>
      <c r="C102" s="23"/>
    </row>
    <row r="103" spans="2:3" ht="12.75">
      <c r="B103" s="51">
        <v>97</v>
      </c>
      <c r="C103" s="23"/>
    </row>
    <row r="104" spans="2:3" ht="12.75">
      <c r="B104" s="51">
        <v>98</v>
      </c>
      <c r="C104" s="23"/>
    </row>
    <row r="105" spans="2:3" ht="12.75">
      <c r="B105" s="51">
        <v>99</v>
      </c>
      <c r="C105" s="23"/>
    </row>
    <row r="106" spans="2:3" ht="12.75">
      <c r="B106" s="51">
        <v>100</v>
      </c>
      <c r="C106" s="23"/>
    </row>
    <row r="107" spans="2:3" ht="12.75">
      <c r="B107" s="51">
        <v>101</v>
      </c>
      <c r="C107" s="23"/>
    </row>
    <row r="108" spans="2:3" ht="12.75">
      <c r="B108" s="51">
        <v>102</v>
      </c>
      <c r="C108" s="23"/>
    </row>
    <row r="109" spans="2:3" ht="12.75">
      <c r="B109" s="51">
        <v>103</v>
      </c>
      <c r="C109" s="23"/>
    </row>
    <row r="110" spans="2:3" ht="12.75">
      <c r="B110" s="51">
        <v>104</v>
      </c>
      <c r="C110" s="23"/>
    </row>
    <row r="111" spans="2:3" ht="12.75">
      <c r="B111" s="51">
        <v>105</v>
      </c>
      <c r="C111" s="23"/>
    </row>
    <row r="112" spans="2:3" ht="12.75">
      <c r="B112" s="51">
        <v>106</v>
      </c>
      <c r="C112" s="23"/>
    </row>
    <row r="113" spans="2:3" ht="12.75">
      <c r="B113" s="51">
        <v>107</v>
      </c>
      <c r="C113" s="23"/>
    </row>
    <row r="114" spans="2:3" ht="12.75">
      <c r="B114" s="51">
        <v>108</v>
      </c>
      <c r="C114" s="23"/>
    </row>
    <row r="115" spans="2:3" ht="12.75">
      <c r="B115" s="51">
        <v>109</v>
      </c>
      <c r="C115" s="23"/>
    </row>
    <row r="116" spans="2:3" ht="12.75">
      <c r="B116" s="51">
        <v>110</v>
      </c>
      <c r="C116" s="23"/>
    </row>
    <row r="117" spans="2:3" ht="12.75">
      <c r="B117" s="51">
        <v>111</v>
      </c>
      <c r="C117" s="23"/>
    </row>
    <row r="118" spans="2:3" ht="12.75">
      <c r="B118" s="51">
        <v>112</v>
      </c>
      <c r="C118" s="23"/>
    </row>
    <row r="119" spans="2:3" ht="12.75">
      <c r="B119" s="51">
        <v>113</v>
      </c>
      <c r="C119" s="23"/>
    </row>
    <row r="120" spans="2:3" ht="12.75">
      <c r="B120" s="51">
        <v>114</v>
      </c>
      <c r="C120" s="23"/>
    </row>
    <row r="121" spans="2:3" ht="12.75">
      <c r="B121" s="51">
        <v>115</v>
      </c>
      <c r="C121" s="23"/>
    </row>
    <row r="122" spans="2:3" ht="12.75">
      <c r="B122" s="51">
        <v>116</v>
      </c>
      <c r="C122" s="23"/>
    </row>
    <row r="123" spans="2:3" ht="12.75">
      <c r="B123" s="51">
        <v>117</v>
      </c>
      <c r="C123" s="23"/>
    </row>
    <row r="124" spans="2:3" ht="12.75">
      <c r="B124" s="51">
        <v>118</v>
      </c>
      <c r="C124" s="23"/>
    </row>
    <row r="125" spans="2:3" ht="12.75">
      <c r="B125" s="51">
        <v>119</v>
      </c>
      <c r="C125" s="23"/>
    </row>
    <row r="126" spans="2:3" ht="12.75">
      <c r="B126" s="51">
        <v>120</v>
      </c>
      <c r="C126" s="23"/>
    </row>
    <row r="127" spans="2:3" ht="12.75">
      <c r="B127" s="51">
        <v>121</v>
      </c>
      <c r="C127" s="23"/>
    </row>
    <row r="128" spans="2:3" ht="12.75">
      <c r="B128" s="51">
        <v>122</v>
      </c>
      <c r="C128" s="23"/>
    </row>
    <row r="129" spans="2:3" ht="12.75">
      <c r="B129" s="51">
        <v>123</v>
      </c>
      <c r="C129" s="23"/>
    </row>
    <row r="130" spans="2:3" ht="12.75">
      <c r="B130" s="51">
        <v>124</v>
      </c>
      <c r="C130" s="23"/>
    </row>
    <row r="131" spans="2:3" ht="12.75">
      <c r="B131" s="51">
        <v>125</v>
      </c>
      <c r="C131" s="23"/>
    </row>
    <row r="132" spans="2:3" ht="12.75">
      <c r="B132" s="51">
        <v>126</v>
      </c>
      <c r="C132" s="23"/>
    </row>
    <row r="133" spans="2:3" ht="12.75">
      <c r="B133" s="51">
        <v>127</v>
      </c>
      <c r="C133" s="23"/>
    </row>
    <row r="134" spans="2:3" ht="12.75">
      <c r="B134" s="51">
        <v>128</v>
      </c>
      <c r="C134" s="23"/>
    </row>
    <row r="135" spans="2:3" ht="12.75">
      <c r="B135" s="51">
        <v>129</v>
      </c>
      <c r="C135" s="23"/>
    </row>
    <row r="136" spans="2:3" ht="12.75">
      <c r="B136" s="51">
        <v>130</v>
      </c>
      <c r="C136" s="23"/>
    </row>
    <row r="137" spans="2:3" ht="12.75">
      <c r="B137" s="51">
        <v>131</v>
      </c>
      <c r="C137" s="23"/>
    </row>
    <row r="138" spans="2:3" ht="12.75">
      <c r="B138" s="51">
        <v>132</v>
      </c>
      <c r="C138" s="23"/>
    </row>
    <row r="139" spans="2:3" ht="12.75">
      <c r="B139" s="51">
        <v>133</v>
      </c>
      <c r="C139" s="23"/>
    </row>
    <row r="140" spans="2:3" ht="12.75">
      <c r="B140" s="51">
        <v>134</v>
      </c>
      <c r="C140" s="23"/>
    </row>
    <row r="141" spans="2:3" ht="12.75">
      <c r="B141" s="51">
        <v>135</v>
      </c>
      <c r="C141" s="23"/>
    </row>
    <row r="142" spans="2:3" ht="12.75">
      <c r="B142" s="51">
        <v>136</v>
      </c>
      <c r="C142" s="23"/>
    </row>
    <row r="143" spans="2:3" ht="12.75">
      <c r="B143" s="51">
        <v>137</v>
      </c>
      <c r="C143" s="23"/>
    </row>
    <row r="144" spans="2:3" ht="12.75">
      <c r="B144" s="51">
        <v>138</v>
      </c>
      <c r="C144" s="23"/>
    </row>
    <row r="145" spans="2:3" ht="12.75">
      <c r="B145" s="51">
        <v>139</v>
      </c>
      <c r="C145" s="23"/>
    </row>
    <row r="146" spans="2:3" ht="12.75">
      <c r="B146" s="51">
        <v>140</v>
      </c>
      <c r="C146" s="23"/>
    </row>
    <row r="147" spans="2:3" ht="12.75">
      <c r="B147" s="51">
        <v>141</v>
      </c>
      <c r="C147" s="23"/>
    </row>
    <row r="148" spans="2:3" ht="12.75">
      <c r="B148" s="51">
        <v>142</v>
      </c>
      <c r="C148" s="23"/>
    </row>
    <row r="149" spans="2:3" ht="12.75">
      <c r="B149" s="51">
        <v>143</v>
      </c>
      <c r="C149" s="23"/>
    </row>
    <row r="150" spans="2:3" ht="12.75">
      <c r="B150" s="51">
        <v>144</v>
      </c>
      <c r="C150" s="23"/>
    </row>
    <row r="151" spans="2:3" ht="12.75">
      <c r="B151" s="51">
        <v>145</v>
      </c>
      <c r="C151" s="23"/>
    </row>
    <row r="152" spans="2:3" ht="12.75">
      <c r="B152" s="51">
        <v>146</v>
      </c>
      <c r="C152" s="23"/>
    </row>
    <row r="153" spans="2:3" ht="12.75">
      <c r="B153" s="51">
        <v>147</v>
      </c>
      <c r="C153" s="23"/>
    </row>
    <row r="154" spans="2:3" ht="12.75">
      <c r="B154" s="51">
        <v>148</v>
      </c>
      <c r="C154" s="23"/>
    </row>
    <row r="155" spans="2:3" ht="12.75">
      <c r="B155" s="51">
        <v>149</v>
      </c>
      <c r="C155" s="23"/>
    </row>
    <row r="156" spans="2:3" ht="12.75">
      <c r="B156" s="51">
        <v>150</v>
      </c>
      <c r="C156" s="23"/>
    </row>
    <row r="157" spans="2:3" ht="12.75">
      <c r="B157" s="51">
        <v>151</v>
      </c>
      <c r="C157" s="23"/>
    </row>
    <row r="158" spans="2:3" ht="12.75">
      <c r="B158" s="51">
        <v>152</v>
      </c>
      <c r="C158" s="23"/>
    </row>
    <row r="159" spans="2:3" ht="12.75">
      <c r="B159" s="51">
        <v>153</v>
      </c>
      <c r="C159" s="23"/>
    </row>
    <row r="160" spans="2:3" ht="12.75">
      <c r="B160" s="51">
        <v>154</v>
      </c>
      <c r="C160" s="23"/>
    </row>
    <row r="161" spans="2:3" ht="12.75">
      <c r="B161" s="51">
        <v>155</v>
      </c>
      <c r="C161" s="23"/>
    </row>
    <row r="162" spans="2:3" ht="12.75">
      <c r="B162" s="51">
        <v>156</v>
      </c>
      <c r="C162" s="23"/>
    </row>
    <row r="163" spans="2:3" ht="12.75">
      <c r="B163" s="51">
        <v>157</v>
      </c>
      <c r="C163" s="23"/>
    </row>
    <row r="164" spans="2:3" ht="12.75">
      <c r="B164" s="51">
        <v>158</v>
      </c>
      <c r="C164" s="23"/>
    </row>
    <row r="165" spans="2:3" ht="12.75">
      <c r="B165" s="51">
        <v>159</v>
      </c>
      <c r="C165" s="23"/>
    </row>
    <row r="166" spans="2:3" ht="12.75">
      <c r="B166" s="51">
        <v>160</v>
      </c>
      <c r="C166" s="23"/>
    </row>
    <row r="167" spans="2:3" ht="12.75">
      <c r="B167" s="51">
        <v>161</v>
      </c>
      <c r="C167" s="23"/>
    </row>
    <row r="168" spans="2:3" ht="12.75">
      <c r="B168" s="51">
        <v>162</v>
      </c>
      <c r="C168" s="23"/>
    </row>
    <row r="169" spans="2:3" ht="12.75">
      <c r="B169" s="51">
        <v>163</v>
      </c>
      <c r="C169" s="23"/>
    </row>
    <row r="170" spans="2:3" ht="12.75">
      <c r="B170" s="51">
        <v>164</v>
      </c>
      <c r="C170" s="23"/>
    </row>
    <row r="171" spans="2:3" ht="12.75">
      <c r="B171" s="51">
        <v>165</v>
      </c>
      <c r="C171" s="23"/>
    </row>
    <row r="172" spans="2:3" ht="12.75">
      <c r="B172" s="51">
        <v>166</v>
      </c>
      <c r="C172" s="23"/>
    </row>
    <row r="173" spans="2:3" ht="12.75">
      <c r="B173" s="51">
        <v>167</v>
      </c>
      <c r="C173" s="23"/>
    </row>
    <row r="174" spans="2:3" ht="12.75">
      <c r="B174" s="51">
        <v>168</v>
      </c>
      <c r="C174" s="23"/>
    </row>
    <row r="175" spans="2:3" ht="12.75">
      <c r="B175" s="51">
        <v>169</v>
      </c>
      <c r="C175" s="23"/>
    </row>
    <row r="176" spans="2:3" ht="12.75">
      <c r="B176" s="51">
        <v>170</v>
      </c>
      <c r="C176" s="23"/>
    </row>
    <row r="177" spans="2:3" ht="12.75">
      <c r="B177" s="51">
        <v>171</v>
      </c>
      <c r="C177" s="23"/>
    </row>
    <row r="178" spans="2:3" ht="12.75">
      <c r="B178" s="51">
        <v>172</v>
      </c>
      <c r="C178" s="23"/>
    </row>
    <row r="179" spans="2:3" ht="12.75">
      <c r="B179" s="51">
        <v>173</v>
      </c>
      <c r="C179" s="23"/>
    </row>
    <row r="180" spans="2:3" ht="12.75">
      <c r="B180" s="51">
        <v>174</v>
      </c>
      <c r="C180" s="23"/>
    </row>
    <row r="181" spans="2:3" ht="12.75">
      <c r="B181" s="51">
        <v>175</v>
      </c>
      <c r="C181" s="23"/>
    </row>
    <row r="182" spans="2:3" ht="12.75">
      <c r="B182" s="51">
        <v>176</v>
      </c>
      <c r="C182" s="23"/>
    </row>
    <row r="183" spans="2:3" ht="12.75">
      <c r="B183" s="51">
        <v>177</v>
      </c>
      <c r="C183" s="23"/>
    </row>
    <row r="184" spans="2:3" ht="12.75">
      <c r="B184" s="51">
        <v>178</v>
      </c>
      <c r="C184" s="23"/>
    </row>
    <row r="185" spans="2:3" ht="12.75">
      <c r="B185" s="51">
        <v>179</v>
      </c>
      <c r="C185" s="23"/>
    </row>
    <row r="186" spans="2:3" ht="12.75">
      <c r="B186" s="51">
        <v>180</v>
      </c>
      <c r="C186" s="23"/>
    </row>
    <row r="187" spans="2:3" ht="12.75">
      <c r="B187" s="51">
        <v>181</v>
      </c>
      <c r="C187" s="23"/>
    </row>
    <row r="188" spans="2:3" ht="12.75">
      <c r="B188" s="51">
        <v>182</v>
      </c>
      <c r="C188" s="23"/>
    </row>
    <row r="189" spans="2:3" ht="12.75">
      <c r="B189" s="51">
        <v>183</v>
      </c>
      <c r="C189" s="23"/>
    </row>
    <row r="190" spans="2:3" ht="12.75">
      <c r="B190" s="51">
        <v>184</v>
      </c>
      <c r="C190" s="23"/>
    </row>
    <row r="191" spans="2:3" ht="12.75">
      <c r="B191" s="51">
        <v>185</v>
      </c>
      <c r="C191" s="23"/>
    </row>
    <row r="192" spans="2:3" ht="12.75">
      <c r="B192" s="51">
        <v>186</v>
      </c>
      <c r="C192" s="23"/>
    </row>
    <row r="193" spans="2:3" ht="12.75">
      <c r="B193" s="51">
        <v>187</v>
      </c>
      <c r="C193" s="23"/>
    </row>
    <row r="194" spans="2:3" ht="12.75">
      <c r="B194" s="51">
        <v>188</v>
      </c>
      <c r="C194" s="23"/>
    </row>
    <row r="195" spans="2:3" ht="12.75">
      <c r="B195" s="51">
        <v>189</v>
      </c>
      <c r="C195" s="23"/>
    </row>
    <row r="196" spans="2:3" ht="12.75">
      <c r="B196" s="51">
        <v>190</v>
      </c>
      <c r="C196" s="23"/>
    </row>
    <row r="197" spans="2:3" ht="12.75">
      <c r="B197" s="51">
        <v>191</v>
      </c>
      <c r="C197" s="23"/>
    </row>
    <row r="198" spans="2:3" ht="12.75">
      <c r="B198" s="51">
        <v>192</v>
      </c>
      <c r="C198" s="23"/>
    </row>
    <row r="199" spans="2:3" ht="12.75">
      <c r="B199" s="51">
        <v>193</v>
      </c>
      <c r="C199" s="23"/>
    </row>
    <row r="200" spans="2:3" ht="12.75">
      <c r="B200" s="51">
        <v>194</v>
      </c>
      <c r="C200" s="23"/>
    </row>
    <row r="201" spans="2:3" ht="12.75">
      <c r="B201" s="51">
        <v>195</v>
      </c>
      <c r="C201" s="23"/>
    </row>
    <row r="202" spans="2:3" ht="12.75">
      <c r="B202" s="51">
        <v>196</v>
      </c>
      <c r="C202" s="23"/>
    </row>
    <row r="203" spans="2:3" ht="12.75">
      <c r="B203" s="51">
        <v>197</v>
      </c>
      <c r="C203" s="23"/>
    </row>
    <row r="204" spans="2:3" ht="12.75">
      <c r="B204" s="51">
        <v>198</v>
      </c>
      <c r="C204" s="23"/>
    </row>
    <row r="205" spans="2:3" ht="12.75">
      <c r="B205" s="51">
        <v>199</v>
      </c>
      <c r="C205" s="23"/>
    </row>
    <row r="206" spans="2:3" ht="13.5" thickBot="1">
      <c r="B206" s="52">
        <v>200</v>
      </c>
      <c r="C206" s="24"/>
    </row>
    <row r="207" spans="2:3" ht="12.75">
      <c r="B207" s="21"/>
      <c r="C207" s="21"/>
    </row>
    <row r="208" spans="2:3" ht="12.75">
      <c r="B208" s="21"/>
      <c r="C208" s="21"/>
    </row>
    <row r="209" spans="2:3" ht="12.75">
      <c r="B209" s="21"/>
      <c r="C209" s="21"/>
    </row>
    <row r="210" spans="2:3" ht="12.75">
      <c r="B210" s="21"/>
      <c r="C210" s="21"/>
    </row>
    <row r="211" spans="2:3" ht="12.75">
      <c r="B211" s="21"/>
      <c r="C211" s="21"/>
    </row>
    <row r="212" spans="2:3" ht="12.75">
      <c r="B212" s="21"/>
      <c r="C212" s="21"/>
    </row>
    <row r="213" spans="2:3" ht="12.75">
      <c r="B213" s="21"/>
      <c r="C213" s="21"/>
    </row>
    <row r="214" spans="2:3" ht="12.75">
      <c r="B214" s="21"/>
      <c r="C214" s="21"/>
    </row>
    <row r="215" spans="2:3" ht="12.75">
      <c r="B215" s="21"/>
      <c r="C215" s="21"/>
    </row>
    <row r="216" spans="2:3" ht="12.75">
      <c r="B216" s="21"/>
      <c r="C216" s="21"/>
    </row>
    <row r="217" spans="2:3" ht="12.75">
      <c r="B217" s="21"/>
      <c r="C217" s="21"/>
    </row>
    <row r="218" spans="2:3" ht="12.75">
      <c r="B218" s="21"/>
      <c r="C218" s="21"/>
    </row>
    <row r="219" spans="2:3" ht="12.75">
      <c r="B219" s="21"/>
      <c r="C219" s="21"/>
    </row>
    <row r="220" spans="2:3" ht="12.75">
      <c r="B220" s="21"/>
      <c r="C220" s="21"/>
    </row>
    <row r="221" spans="2:3" ht="12.75">
      <c r="B221" s="21"/>
      <c r="C221" s="21"/>
    </row>
    <row r="222" spans="2:3" ht="12.75">
      <c r="B222" s="21"/>
      <c r="C222" s="21"/>
    </row>
    <row r="223" spans="2:3" ht="12.75">
      <c r="B223" s="21"/>
      <c r="C223" s="21"/>
    </row>
    <row r="224" spans="2:3" ht="12.75">
      <c r="B224" s="21"/>
      <c r="C224" s="21"/>
    </row>
    <row r="225" spans="2:3" ht="12.75">
      <c r="B225" s="21"/>
      <c r="C225" s="21"/>
    </row>
    <row r="226" spans="2:3" ht="12.75">
      <c r="B226" s="21"/>
      <c r="C226" s="21"/>
    </row>
    <row r="227" spans="2:3" ht="12.75">
      <c r="B227" s="21"/>
      <c r="C227" s="21"/>
    </row>
    <row r="228" spans="2:3" ht="12.75">
      <c r="B228" s="21"/>
      <c r="C228" s="21"/>
    </row>
    <row r="229" spans="2:3" ht="12.75">
      <c r="B229" s="21"/>
      <c r="C229" s="21"/>
    </row>
    <row r="230" spans="2:3" ht="12.75">
      <c r="B230" s="21"/>
      <c r="C230" s="21"/>
    </row>
    <row r="231" spans="2:3" ht="12.75">
      <c r="B231" s="21"/>
      <c r="C231" s="21"/>
    </row>
    <row r="232" spans="2:3" ht="12.75">
      <c r="B232" s="21"/>
      <c r="C232" s="21"/>
    </row>
    <row r="233" spans="2:3" ht="12.75">
      <c r="B233" s="21"/>
      <c r="C233" s="21"/>
    </row>
    <row r="234" spans="2:3" ht="12.75">
      <c r="B234" s="21"/>
      <c r="C234" s="21"/>
    </row>
    <row r="235" spans="2:3" ht="12.75">
      <c r="B235" s="21"/>
      <c r="C235" s="21"/>
    </row>
    <row r="236" spans="2:3" ht="12.75">
      <c r="B236" s="21"/>
      <c r="C236" s="21"/>
    </row>
    <row r="237" spans="2:3" ht="12.75">
      <c r="B237" s="21"/>
      <c r="C237" s="21"/>
    </row>
    <row r="238" spans="2:3" ht="12.75">
      <c r="B238" s="21"/>
      <c r="C238" s="21"/>
    </row>
    <row r="239" spans="2:3" ht="12.75">
      <c r="B239" s="21"/>
      <c r="C239" s="21"/>
    </row>
    <row r="240" spans="2:3" ht="12.75">
      <c r="B240" s="21"/>
      <c r="C240" s="21"/>
    </row>
    <row r="241" spans="2:3" ht="12.75">
      <c r="B241" s="21"/>
      <c r="C241" s="21"/>
    </row>
    <row r="242" spans="2:3" ht="12.75">
      <c r="B242" s="21"/>
      <c r="C242" s="21"/>
    </row>
    <row r="243" spans="2:3" ht="12.75">
      <c r="B243" s="21"/>
      <c r="C243" s="21"/>
    </row>
    <row r="244" spans="2:3" ht="12.75">
      <c r="B244" s="21"/>
      <c r="C244" s="21"/>
    </row>
    <row r="245" spans="2:3" ht="12.75">
      <c r="B245" s="21"/>
      <c r="C245" s="21"/>
    </row>
    <row r="246" spans="2:3" ht="12.75">
      <c r="B246" s="21"/>
      <c r="C246" s="21"/>
    </row>
    <row r="247" spans="2:3" ht="12.75">
      <c r="B247" s="21"/>
      <c r="C247" s="21"/>
    </row>
    <row r="248" spans="2:3" ht="12.75">
      <c r="B248" s="21"/>
      <c r="C248" s="21"/>
    </row>
    <row r="249" spans="2:3" ht="12.75">
      <c r="B249" s="21"/>
      <c r="C249" s="21"/>
    </row>
    <row r="250" spans="2:3" ht="12.75">
      <c r="B250" s="21"/>
      <c r="C250" s="21"/>
    </row>
    <row r="251" spans="2:3" ht="12.75">
      <c r="B251" s="21"/>
      <c r="C251" s="21"/>
    </row>
    <row r="252" spans="2:3" ht="12.75">
      <c r="B252" s="21"/>
      <c r="C252" s="21"/>
    </row>
    <row r="253" spans="2:3" ht="12.75">
      <c r="B253" s="21"/>
      <c r="C253" s="21"/>
    </row>
    <row r="254" spans="2:3" ht="12.75">
      <c r="B254" s="21"/>
      <c r="C254" s="21"/>
    </row>
    <row r="255" spans="2:3" ht="12.75">
      <c r="B255" s="21"/>
      <c r="C255" s="21"/>
    </row>
    <row r="256" spans="2:3" ht="12.75">
      <c r="B256" s="21"/>
      <c r="C256" s="21"/>
    </row>
    <row r="257" spans="2:3" ht="12.75">
      <c r="B257" s="21"/>
      <c r="C257" s="21"/>
    </row>
    <row r="258" spans="2:3" ht="12.75">
      <c r="B258" s="21"/>
      <c r="C258" s="21"/>
    </row>
    <row r="259" spans="2:3" ht="12.75">
      <c r="B259" s="21"/>
      <c r="C259" s="21"/>
    </row>
    <row r="260" spans="2:3" ht="12.75">
      <c r="B260" s="21"/>
      <c r="C260" s="21"/>
    </row>
    <row r="261" spans="2:3" ht="12.75">
      <c r="B261" s="21"/>
      <c r="C261" s="21"/>
    </row>
    <row r="262" spans="2:3" ht="12.75">
      <c r="B262" s="21"/>
      <c r="C262" s="21"/>
    </row>
    <row r="263" spans="2:3" ht="12.75">
      <c r="B263" s="21"/>
      <c r="C263" s="21"/>
    </row>
    <row r="264" spans="2:3" ht="12.75">
      <c r="B264" s="21"/>
      <c r="C264" s="21"/>
    </row>
    <row r="265" spans="2:3" ht="12.75">
      <c r="B265" s="21"/>
      <c r="C265" s="21"/>
    </row>
    <row r="266" spans="2:3" ht="12.75">
      <c r="B266" s="21"/>
      <c r="C266" s="21"/>
    </row>
    <row r="267" spans="2:3" ht="12.75">
      <c r="B267" s="21"/>
      <c r="C267" s="21"/>
    </row>
    <row r="268" spans="2:3" ht="12.75">
      <c r="B268" s="21"/>
      <c r="C268" s="21"/>
    </row>
    <row r="269" spans="2:3" ht="12.75">
      <c r="B269" s="21"/>
      <c r="C269" s="21"/>
    </row>
    <row r="270" spans="2:3" ht="12.75">
      <c r="B270" s="21"/>
      <c r="C270" s="21"/>
    </row>
    <row r="271" spans="2:3" ht="12.75">
      <c r="B271" s="21"/>
      <c r="C271" s="21"/>
    </row>
    <row r="272" spans="2:3" ht="12.75">
      <c r="B272" s="21"/>
      <c r="C272" s="21"/>
    </row>
    <row r="273" spans="2:3" ht="12.75">
      <c r="B273" s="21"/>
      <c r="C273" s="21"/>
    </row>
    <row r="274" spans="2:3" ht="12.75">
      <c r="B274" s="21"/>
      <c r="C274" s="21"/>
    </row>
    <row r="275" spans="2:3" ht="12.75">
      <c r="B275" s="21"/>
      <c r="C275" s="21"/>
    </row>
    <row r="276" spans="2:3" ht="12.75">
      <c r="B276" s="21"/>
      <c r="C276" s="21"/>
    </row>
    <row r="277" spans="2:3" ht="12.75">
      <c r="B277" s="21"/>
      <c r="C277" s="21"/>
    </row>
    <row r="278" spans="2:3" ht="12.75">
      <c r="B278" s="21"/>
      <c r="C278" s="21"/>
    </row>
  </sheetData>
  <mergeCells count="1">
    <mergeCell ref="B2:C2"/>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X241"/>
  <sheetViews>
    <sheetView workbookViewId="0" topLeftCell="A1">
      <selection activeCell="AL3" sqref="AL3"/>
    </sheetView>
  </sheetViews>
  <sheetFormatPr defaultColWidth="11.421875" defaultRowHeight="12.75"/>
  <cols>
    <col min="1" max="1" width="4.00390625" style="21" customWidth="1"/>
    <col min="2" max="2" width="28.28125" style="1" customWidth="1"/>
    <col min="3" max="50" width="3.421875" style="3" customWidth="1"/>
    <col min="51" max="16384" width="11.421875" style="21" customWidth="1"/>
  </cols>
  <sheetData>
    <row r="1" spans="2:50" ht="13.5" thickBot="1">
      <c r="B1" s="22"/>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row>
    <row r="2" spans="2:50" ht="12.75">
      <c r="B2" s="114" t="s">
        <v>10</v>
      </c>
      <c r="C2" s="115"/>
      <c r="D2" s="115"/>
      <c r="E2" s="115"/>
      <c r="F2" s="115"/>
      <c r="G2" s="115"/>
      <c r="H2" s="115"/>
      <c r="I2" s="115"/>
      <c r="J2" s="115"/>
      <c r="K2" s="115"/>
      <c r="L2" s="115"/>
      <c r="M2" s="115"/>
      <c r="N2" s="115"/>
      <c r="O2" s="115"/>
      <c r="P2" s="116"/>
      <c r="Q2" s="25"/>
      <c r="R2" s="25"/>
      <c r="S2" s="25"/>
      <c r="T2" s="61"/>
      <c r="U2" s="109" t="s">
        <v>27</v>
      </c>
      <c r="V2" s="109"/>
      <c r="W2" s="109"/>
      <c r="X2" s="109"/>
      <c r="Y2" s="109"/>
      <c r="Z2" s="109"/>
      <c r="AA2" s="109"/>
      <c r="AB2" s="109"/>
      <c r="AC2" s="109"/>
      <c r="AD2" s="109"/>
      <c r="AE2" s="110"/>
      <c r="AF2" s="25"/>
      <c r="AG2" s="25"/>
      <c r="AH2" s="25"/>
      <c r="AI2" s="25"/>
      <c r="AJ2" s="25"/>
      <c r="AK2" s="25"/>
      <c r="AL2" s="25"/>
      <c r="AM2" s="25"/>
      <c r="AN2" s="25"/>
      <c r="AO2" s="25"/>
      <c r="AP2" s="25"/>
      <c r="AQ2" s="25"/>
      <c r="AR2" s="25"/>
      <c r="AS2" s="25"/>
      <c r="AT2" s="25"/>
      <c r="AU2" s="25"/>
      <c r="AV2" s="25"/>
      <c r="AW2" s="25"/>
      <c r="AX2" s="25"/>
    </row>
    <row r="3" spans="2:50" ht="13.5" thickBot="1">
      <c r="B3" s="117"/>
      <c r="C3" s="118"/>
      <c r="D3" s="118"/>
      <c r="E3" s="118"/>
      <c r="F3" s="118"/>
      <c r="G3" s="118"/>
      <c r="H3" s="118"/>
      <c r="I3" s="118"/>
      <c r="J3" s="118"/>
      <c r="K3" s="118"/>
      <c r="L3" s="118"/>
      <c r="M3" s="118"/>
      <c r="N3" s="118"/>
      <c r="O3" s="118"/>
      <c r="P3" s="119"/>
      <c r="Q3" s="25"/>
      <c r="R3" s="25"/>
      <c r="S3" s="25"/>
      <c r="T3" s="48"/>
      <c r="U3" s="111" t="s">
        <v>11</v>
      </c>
      <c r="V3" s="111"/>
      <c r="W3" s="111"/>
      <c r="X3" s="111"/>
      <c r="Y3" s="111"/>
      <c r="Z3" s="111"/>
      <c r="AA3" s="111"/>
      <c r="AB3" s="111"/>
      <c r="AC3" s="111"/>
      <c r="AD3" s="111"/>
      <c r="AE3" s="112"/>
      <c r="AF3" s="25"/>
      <c r="AG3" s="25"/>
      <c r="AH3" s="25"/>
      <c r="AI3" s="25"/>
      <c r="AJ3" s="25"/>
      <c r="AK3" s="25"/>
      <c r="AL3" s="25"/>
      <c r="AM3" s="25"/>
      <c r="AN3" s="25"/>
      <c r="AO3" s="25"/>
      <c r="AP3" s="25"/>
      <c r="AQ3" s="25"/>
      <c r="AR3" s="25"/>
      <c r="AS3" s="25"/>
      <c r="AT3" s="25"/>
      <c r="AU3" s="25"/>
      <c r="AV3" s="25"/>
      <c r="AW3" s="25"/>
      <c r="AX3" s="25"/>
    </row>
    <row r="4" spans="2:50" ht="13.5" thickBot="1">
      <c r="B4" s="22"/>
      <c r="C4" s="25"/>
      <c r="D4" s="25"/>
      <c r="E4" s="25"/>
      <c r="F4" s="25"/>
      <c r="G4" s="25"/>
      <c r="H4" s="25"/>
      <c r="I4" s="25"/>
      <c r="J4" s="25"/>
      <c r="K4" s="25"/>
      <c r="L4" s="25"/>
      <c r="M4" s="25"/>
      <c r="N4" s="25"/>
      <c r="O4" s="25"/>
      <c r="P4" s="25"/>
      <c r="Q4" s="25"/>
      <c r="R4" s="25"/>
      <c r="S4" s="25"/>
      <c r="T4" s="49"/>
      <c r="U4" s="113" t="s">
        <v>12</v>
      </c>
      <c r="V4" s="113"/>
      <c r="W4" s="113"/>
      <c r="X4" s="113"/>
      <c r="Y4" s="113"/>
      <c r="Z4" s="113"/>
      <c r="AA4" s="113"/>
      <c r="AB4" s="113"/>
      <c r="AC4" s="113"/>
      <c r="AD4" s="113"/>
      <c r="AE4" s="100"/>
      <c r="AF4" s="25"/>
      <c r="AG4" s="25"/>
      <c r="AH4" s="25"/>
      <c r="AI4" s="25"/>
      <c r="AJ4" s="25"/>
      <c r="AK4" s="25"/>
      <c r="AL4" s="25"/>
      <c r="AM4" s="25"/>
      <c r="AN4" s="25"/>
      <c r="AO4" s="25"/>
      <c r="AP4" s="25"/>
      <c r="AQ4" s="25"/>
      <c r="AR4" s="25"/>
      <c r="AS4" s="25"/>
      <c r="AT4" s="25"/>
      <c r="AU4" s="25"/>
      <c r="AV4" s="25"/>
      <c r="AW4" s="25"/>
      <c r="AX4" s="25"/>
    </row>
    <row r="5" spans="2:50" ht="10.5" customHeight="1">
      <c r="B5" s="22"/>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row>
    <row r="6" spans="2:50" ht="12.75" hidden="1">
      <c r="B6" s="22"/>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row>
    <row r="7" spans="2:50" ht="13.5" thickBot="1">
      <c r="B7" s="22"/>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row>
    <row r="8" spans="2:50" ht="13.5" thickBot="1">
      <c r="B8" s="62" t="s">
        <v>1</v>
      </c>
      <c r="C8" s="63">
        <v>1</v>
      </c>
      <c r="D8" s="19">
        <v>2</v>
      </c>
      <c r="E8" s="19">
        <v>3</v>
      </c>
      <c r="F8" s="19">
        <v>4</v>
      </c>
      <c r="G8" s="19">
        <v>5</v>
      </c>
      <c r="H8" s="19">
        <v>6</v>
      </c>
      <c r="I8" s="19">
        <v>7</v>
      </c>
      <c r="J8" s="19">
        <v>8</v>
      </c>
      <c r="K8" s="19">
        <v>9</v>
      </c>
      <c r="L8" s="19">
        <v>10</v>
      </c>
      <c r="M8" s="19">
        <v>11</v>
      </c>
      <c r="N8" s="19">
        <v>12</v>
      </c>
      <c r="O8" s="19">
        <v>13</v>
      </c>
      <c r="P8" s="19">
        <v>14</v>
      </c>
      <c r="Q8" s="19">
        <v>15</v>
      </c>
      <c r="R8" s="19">
        <v>16</v>
      </c>
      <c r="S8" s="19">
        <v>17</v>
      </c>
      <c r="T8" s="19">
        <v>18</v>
      </c>
      <c r="U8" s="19">
        <v>19</v>
      </c>
      <c r="V8" s="19">
        <v>20</v>
      </c>
      <c r="W8" s="19">
        <v>21</v>
      </c>
      <c r="X8" s="19">
        <v>22</v>
      </c>
      <c r="Y8" s="19">
        <v>23</v>
      </c>
      <c r="Z8" s="19">
        <v>24</v>
      </c>
      <c r="AA8" s="19">
        <v>25</v>
      </c>
      <c r="AB8" s="19">
        <v>26</v>
      </c>
      <c r="AC8" s="19">
        <v>27</v>
      </c>
      <c r="AD8" s="19">
        <v>28</v>
      </c>
      <c r="AE8" s="19">
        <v>29</v>
      </c>
      <c r="AF8" s="19">
        <v>30</v>
      </c>
      <c r="AG8" s="19">
        <v>31</v>
      </c>
      <c r="AH8" s="19">
        <v>32</v>
      </c>
      <c r="AI8" s="19">
        <v>33</v>
      </c>
      <c r="AJ8" s="19">
        <v>34</v>
      </c>
      <c r="AK8" s="19">
        <v>35</v>
      </c>
      <c r="AL8" s="19">
        <v>36</v>
      </c>
      <c r="AM8" s="19">
        <v>37</v>
      </c>
      <c r="AN8" s="19">
        <v>38</v>
      </c>
      <c r="AO8" s="19">
        <v>39</v>
      </c>
      <c r="AP8" s="19">
        <v>40</v>
      </c>
      <c r="AQ8" s="19">
        <v>41</v>
      </c>
      <c r="AR8" s="19">
        <v>42</v>
      </c>
      <c r="AS8" s="19">
        <v>43</v>
      </c>
      <c r="AT8" s="19">
        <v>44</v>
      </c>
      <c r="AU8" s="19">
        <v>45</v>
      </c>
      <c r="AV8" s="19">
        <v>46</v>
      </c>
      <c r="AW8" s="19">
        <v>47</v>
      </c>
      <c r="AX8" s="20">
        <v>48</v>
      </c>
    </row>
    <row r="9" spans="2:50" ht="12.75">
      <c r="B9" s="13">
        <f>IF(ISBLANK('Liste d''élèves'!C7),"",('Liste d''élèves'!C7))</f>
      </c>
      <c r="C9" s="5"/>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7"/>
    </row>
    <row r="10" spans="2:50" ht="12.75">
      <c r="B10" s="14">
        <f>IF(ISBLANK('Liste d''élèves'!C8),"",('Liste d''élèves'!C8))</f>
      </c>
      <c r="C10" s="8"/>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9"/>
    </row>
    <row r="11" spans="2:50" ht="12.75">
      <c r="B11" s="14">
        <f>IF(ISBLANK('Liste d''élèves'!C9),"",('Liste d''élèves'!C9))</f>
      </c>
      <c r="C11" s="8"/>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9"/>
    </row>
    <row r="12" spans="2:50" ht="12.75">
      <c r="B12" s="14">
        <f>IF(ISBLANK('Liste d''élèves'!C10),"",('Liste d''élèves'!C10))</f>
      </c>
      <c r="C12" s="8"/>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9"/>
    </row>
    <row r="13" spans="2:50" ht="12.75">
      <c r="B13" s="14">
        <f>IF(ISBLANK('Liste d''élèves'!C11),"",('Liste d''élèves'!C11))</f>
      </c>
      <c r="C13" s="8"/>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9"/>
    </row>
    <row r="14" spans="2:50" ht="12.75">
      <c r="B14" s="14">
        <f>IF(ISBLANK('Liste d''élèves'!C12),"",('Liste d''élèves'!C12))</f>
      </c>
      <c r="C14" s="8"/>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9"/>
    </row>
    <row r="15" spans="2:50" ht="12.75">
      <c r="B15" s="14">
        <f>IF(ISBLANK('Liste d''élèves'!C13),"",('Liste d''élèves'!C13))</f>
      </c>
      <c r="C15" s="8"/>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9"/>
    </row>
    <row r="16" spans="2:50" ht="12.75">
      <c r="B16" s="14">
        <f>IF(ISBLANK('Liste d''élèves'!C14),"",('Liste d''élèves'!C14))</f>
      </c>
      <c r="C16" s="8"/>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9"/>
    </row>
    <row r="17" spans="2:50" ht="12.75">
      <c r="B17" s="14">
        <f>IF(ISBLANK('Liste d''élèves'!C15),"",('Liste d''élèves'!C15))</f>
      </c>
      <c r="C17" s="8"/>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9"/>
    </row>
    <row r="18" spans="2:50" ht="12.75">
      <c r="B18" s="14">
        <f>IF(ISBLANK('Liste d''élèves'!C16),"",('Liste d''élèves'!C16))</f>
      </c>
      <c r="C18" s="8"/>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9"/>
    </row>
    <row r="19" spans="2:50" ht="12.75">
      <c r="B19" s="14">
        <f>IF(ISBLANK('Liste d''élèves'!C17),"",('Liste d''élèves'!C17))</f>
      </c>
      <c r="C19" s="8"/>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9"/>
    </row>
    <row r="20" spans="2:50" ht="12.75">
      <c r="B20" s="14">
        <f>IF(ISBLANK('Liste d''élèves'!C18),"",('Liste d''élèves'!C18))</f>
      </c>
      <c r="C20" s="8"/>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9"/>
    </row>
    <row r="21" spans="2:50" ht="12.75">
      <c r="B21" s="14">
        <f>IF(ISBLANK('Liste d''élèves'!C19),"",('Liste d''élèves'!C19))</f>
      </c>
      <c r="C21" s="8"/>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9"/>
    </row>
    <row r="22" spans="2:50" ht="12.75">
      <c r="B22" s="14">
        <f>IF(ISBLANK('Liste d''élèves'!C20),"",('Liste d''élèves'!C20))</f>
      </c>
      <c r="C22" s="8"/>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9"/>
    </row>
    <row r="23" spans="2:50" ht="12.75">
      <c r="B23" s="14">
        <f>IF(ISBLANK('Liste d''élèves'!C21),"",('Liste d''élèves'!C21))</f>
      </c>
      <c r="C23" s="8"/>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9"/>
    </row>
    <row r="24" spans="2:50" ht="12.75">
      <c r="B24" s="14">
        <f>IF(ISBLANK('Liste d''élèves'!C22),"",('Liste d''élèves'!C22))</f>
      </c>
      <c r="C24" s="8"/>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9"/>
    </row>
    <row r="25" spans="2:50" ht="12.75">
      <c r="B25" s="14">
        <f>IF(ISBLANK('Liste d''élèves'!C23),"",('Liste d''élèves'!C23))</f>
      </c>
      <c r="C25" s="8"/>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9"/>
    </row>
    <row r="26" spans="2:50" ht="12.75">
      <c r="B26" s="14">
        <f>IF(ISBLANK('Liste d''élèves'!C24),"",('Liste d''élèves'!C24))</f>
      </c>
      <c r="C26" s="8"/>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9"/>
    </row>
    <row r="27" spans="2:50" ht="12.75">
      <c r="B27" s="14">
        <f>IF(ISBLANK('Liste d''élèves'!C25),"",('Liste d''élèves'!C25))</f>
      </c>
      <c r="C27" s="8"/>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9"/>
    </row>
    <row r="28" spans="2:50" ht="12.75">
      <c r="B28" s="14">
        <f>IF(ISBLANK('Liste d''élèves'!C26),"",('Liste d''élèves'!C26))</f>
      </c>
      <c r="C28" s="8"/>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9"/>
    </row>
    <row r="29" spans="2:50" ht="12.75">
      <c r="B29" s="14">
        <f>IF(ISBLANK('Liste d''élèves'!C27),"",('Liste d''élèves'!C27))</f>
      </c>
      <c r="C29" s="8"/>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9"/>
    </row>
    <row r="30" spans="2:50" ht="12.75">
      <c r="B30" s="14">
        <f>IF(ISBLANK('Liste d''élèves'!C28),"",('Liste d''élèves'!C28))</f>
      </c>
      <c r="C30" s="8"/>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9"/>
    </row>
    <row r="31" spans="2:50" ht="12.75">
      <c r="B31" s="14">
        <f>IF(ISBLANK('Liste d''élèves'!C29),"",('Liste d''élèves'!C29))</f>
      </c>
      <c r="C31" s="8"/>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9"/>
    </row>
    <row r="32" spans="2:50" ht="12.75">
      <c r="B32" s="14">
        <f>IF(ISBLANK('Liste d''élèves'!C30),"",('Liste d''élèves'!C30))</f>
      </c>
      <c r="C32" s="8"/>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9"/>
    </row>
    <row r="33" spans="2:50" ht="12.75">
      <c r="B33" s="14">
        <f>IF(ISBLANK('Liste d''élèves'!C31),"",('Liste d''élèves'!C31))</f>
      </c>
      <c r="C33" s="8"/>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9"/>
    </row>
    <row r="34" spans="2:50" ht="12.75">
      <c r="B34" s="14">
        <f>IF(ISBLANK('Liste d''élèves'!C32),"",('Liste d''élèves'!C32))</f>
      </c>
      <c r="C34" s="8"/>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9"/>
    </row>
    <row r="35" spans="2:50" ht="12.75">
      <c r="B35" s="14">
        <f>IF(ISBLANK('Liste d''élèves'!C33),"",('Liste d''élèves'!C33))</f>
      </c>
      <c r="C35" s="8"/>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9"/>
    </row>
    <row r="36" spans="2:50" ht="12.75">
      <c r="B36" s="14">
        <f>IF(ISBLANK('Liste d''élèves'!C34),"",('Liste d''élèves'!C34))</f>
      </c>
      <c r="C36" s="8"/>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9"/>
    </row>
    <row r="37" spans="2:50" ht="12.75">
      <c r="B37" s="14">
        <f>IF(ISBLANK('Liste d''élèves'!C35),"",('Liste d''élèves'!C35))</f>
      </c>
      <c r="C37" s="8"/>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9"/>
    </row>
    <row r="38" spans="2:50" ht="12.75">
      <c r="B38" s="14">
        <f>IF(ISBLANK('Liste d''élèves'!C36),"",('Liste d''élèves'!C36))</f>
      </c>
      <c r="C38" s="8"/>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9"/>
    </row>
    <row r="39" spans="2:50" ht="12.75">
      <c r="B39" s="14">
        <f>IF(ISBLANK('Liste d''élèves'!C37),"",('Liste d''élèves'!C37))</f>
      </c>
      <c r="C39" s="8"/>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9"/>
    </row>
    <row r="40" spans="2:50" ht="12.75">
      <c r="B40" s="14">
        <f>IF(ISBLANK('Liste d''élèves'!C38),"",('Liste d''élèves'!C38))</f>
      </c>
      <c r="C40" s="8"/>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9"/>
    </row>
    <row r="41" spans="2:50" ht="12.75">
      <c r="B41" s="14">
        <f>IF(ISBLANK('Liste d''élèves'!C39),"",('Liste d''élèves'!C39))</f>
      </c>
      <c r="C41" s="8"/>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9"/>
    </row>
    <row r="42" spans="2:50" ht="12.75">
      <c r="B42" s="14">
        <f>IF(ISBLANK('Liste d''élèves'!C40),"",('Liste d''élèves'!C40))</f>
      </c>
      <c r="C42" s="8"/>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9"/>
    </row>
    <row r="43" spans="2:50" ht="12.75">
      <c r="B43" s="14">
        <f>IF(ISBLANK('Liste d''élèves'!C41),"",('Liste d''élèves'!C41))</f>
      </c>
      <c r="C43" s="8"/>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9"/>
    </row>
    <row r="44" spans="2:50" ht="12.75">
      <c r="B44" s="14">
        <f>IF(ISBLANK('Liste d''élèves'!C42),"",('Liste d''élèves'!C42))</f>
      </c>
      <c r="C44" s="8"/>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9"/>
    </row>
    <row r="45" spans="2:50" ht="12.75">
      <c r="B45" s="14">
        <f>IF(ISBLANK('Liste d''élèves'!C43),"",('Liste d''élèves'!C43))</f>
      </c>
      <c r="C45" s="8"/>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9"/>
    </row>
    <row r="46" spans="2:50" ht="12.75">
      <c r="B46" s="14">
        <f>IF(ISBLANK('Liste d''élèves'!C44),"",('Liste d''élèves'!C44))</f>
      </c>
      <c r="C46" s="8"/>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9"/>
    </row>
    <row r="47" spans="2:50" ht="12.75">
      <c r="B47" s="14">
        <f>IF(ISBLANK('Liste d''élèves'!C45),"",('Liste d''élèves'!C45))</f>
      </c>
      <c r="C47" s="8"/>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9"/>
    </row>
    <row r="48" spans="2:50" ht="12.75">
      <c r="B48" s="14">
        <f>IF(ISBLANK('Liste d''élèves'!C46),"",('Liste d''élèves'!C46))</f>
      </c>
      <c r="C48" s="8"/>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9"/>
    </row>
    <row r="49" spans="2:50" ht="12.75">
      <c r="B49" s="14">
        <f>IF(ISBLANK('Liste d''élèves'!C47),"",('Liste d''élèves'!C47))</f>
      </c>
      <c r="C49" s="8"/>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9"/>
    </row>
    <row r="50" spans="2:50" ht="12.75">
      <c r="B50" s="14">
        <f>IF(ISBLANK('Liste d''élèves'!C48),"",('Liste d''élèves'!C48))</f>
      </c>
      <c r="C50" s="8"/>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9"/>
    </row>
    <row r="51" spans="2:50" ht="12.75">
      <c r="B51" s="14">
        <f>IF(ISBLANK('Liste d''élèves'!C49),"",('Liste d''élèves'!C49))</f>
      </c>
      <c r="C51" s="8"/>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9"/>
    </row>
    <row r="52" spans="2:50" ht="12.75">
      <c r="B52" s="14">
        <f>IF(ISBLANK('Liste d''élèves'!C50),"",('Liste d''élèves'!C50))</f>
      </c>
      <c r="C52" s="8"/>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9"/>
    </row>
    <row r="53" spans="2:50" ht="12.75">
      <c r="B53" s="14">
        <f>IF(ISBLANK('Liste d''élèves'!C51),"",('Liste d''élèves'!C51))</f>
      </c>
      <c r="C53" s="8"/>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9"/>
    </row>
    <row r="54" spans="2:50" ht="12.75">
      <c r="B54" s="14">
        <f>IF(ISBLANK('Liste d''élèves'!C52),"",('Liste d''élèves'!C52))</f>
      </c>
      <c r="C54" s="8"/>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9"/>
    </row>
    <row r="55" spans="2:50" ht="12.75">
      <c r="B55" s="14">
        <f>IF(ISBLANK('Liste d''élèves'!C53),"",('Liste d''élèves'!C53))</f>
      </c>
      <c r="C55" s="8"/>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9"/>
    </row>
    <row r="56" spans="2:50" ht="12.75">
      <c r="B56" s="14">
        <f>IF(ISBLANK('Liste d''élèves'!C54),"",('Liste d''élèves'!C54))</f>
      </c>
      <c r="C56" s="8"/>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9"/>
    </row>
    <row r="57" spans="2:50" ht="12.75">
      <c r="B57" s="14">
        <f>IF(ISBLANK('Liste d''élèves'!C55),"",('Liste d''élèves'!C55))</f>
      </c>
      <c r="C57" s="8"/>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9"/>
    </row>
    <row r="58" spans="2:50" ht="12.75">
      <c r="B58" s="14">
        <f>IF(ISBLANK('Liste d''élèves'!C56),"",('Liste d''élèves'!C56))</f>
      </c>
      <c r="C58" s="8"/>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9"/>
    </row>
    <row r="59" spans="2:50" ht="12.75">
      <c r="B59" s="14">
        <f>IF(ISBLANK('Liste d''élèves'!C57),"",('Liste d''élèves'!C57))</f>
      </c>
      <c r="C59" s="8"/>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9"/>
    </row>
    <row r="60" spans="2:50" ht="12.75">
      <c r="B60" s="14">
        <f>IF(ISBLANK('Liste d''élèves'!C58),"",('Liste d''élèves'!C58))</f>
      </c>
      <c r="C60" s="8"/>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9"/>
    </row>
    <row r="61" spans="2:50" ht="12.75">
      <c r="B61" s="14">
        <f>IF(ISBLANK('Liste d''élèves'!C59),"",('Liste d''élèves'!C59))</f>
      </c>
      <c r="C61" s="8"/>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9"/>
    </row>
    <row r="62" spans="2:50" ht="12.75">
      <c r="B62" s="14">
        <f>IF(ISBLANK('Liste d''élèves'!C60),"",('Liste d''élèves'!C60))</f>
      </c>
      <c r="C62" s="8"/>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9"/>
    </row>
    <row r="63" spans="2:50" ht="12.75">
      <c r="B63" s="14">
        <f>IF(ISBLANK('Liste d''élèves'!C61),"",('Liste d''élèves'!C61))</f>
      </c>
      <c r="C63" s="8"/>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9"/>
    </row>
    <row r="64" spans="2:50" ht="12.75">
      <c r="B64" s="14">
        <f>IF(ISBLANK('Liste d''élèves'!C62),"",('Liste d''élèves'!C62))</f>
      </c>
      <c r="C64" s="8"/>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9"/>
    </row>
    <row r="65" spans="2:50" ht="12.75">
      <c r="B65" s="14">
        <f>IF(ISBLANK('Liste d''élèves'!C63),"",('Liste d''élèves'!C63))</f>
      </c>
      <c r="C65" s="8"/>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9"/>
    </row>
    <row r="66" spans="2:50" ht="12.75">
      <c r="B66" s="14">
        <f>IF(ISBLANK('Liste d''élèves'!C64),"",('Liste d''élèves'!C64))</f>
      </c>
      <c r="C66" s="8"/>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9"/>
    </row>
    <row r="67" spans="2:50" ht="12.75">
      <c r="B67" s="14">
        <f>IF(ISBLANK('Liste d''élèves'!C65),"",('Liste d''élèves'!C65))</f>
      </c>
      <c r="C67" s="8"/>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9"/>
    </row>
    <row r="68" spans="2:50" ht="12.75">
      <c r="B68" s="14">
        <f>IF(ISBLANK('Liste d''élèves'!C66),"",('Liste d''élèves'!C66))</f>
      </c>
      <c r="C68" s="8"/>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9"/>
    </row>
    <row r="69" spans="2:50" ht="12.75">
      <c r="B69" s="14">
        <f>IF(ISBLANK('Liste d''élèves'!C67),"",('Liste d''élèves'!C67))</f>
      </c>
      <c r="C69" s="8"/>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9"/>
    </row>
    <row r="70" spans="2:50" ht="12.75">
      <c r="B70" s="14">
        <f>IF(ISBLANK('Liste d''élèves'!C68),"",('Liste d''élèves'!C68))</f>
      </c>
      <c r="C70" s="8"/>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9"/>
    </row>
    <row r="71" spans="2:50" ht="12.75">
      <c r="B71" s="14">
        <f>IF(ISBLANK('Liste d''élèves'!C69),"",('Liste d''élèves'!C69))</f>
      </c>
      <c r="C71" s="8"/>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9"/>
    </row>
    <row r="72" spans="2:50" ht="12.75">
      <c r="B72" s="14">
        <f>IF(ISBLANK('Liste d''élèves'!C70),"",('Liste d''élèves'!C70))</f>
      </c>
      <c r="C72" s="8"/>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9"/>
    </row>
    <row r="73" spans="2:50" ht="12.75">
      <c r="B73" s="14">
        <f>IF(ISBLANK('Liste d''élèves'!C71),"",('Liste d''élèves'!C71))</f>
      </c>
      <c r="C73" s="8"/>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9"/>
    </row>
    <row r="74" spans="2:50" ht="12.75">
      <c r="B74" s="14">
        <f>IF(ISBLANK('Liste d''élèves'!C72),"",('Liste d''élèves'!C72))</f>
      </c>
      <c r="C74" s="8"/>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9"/>
    </row>
    <row r="75" spans="2:50" ht="12.75">
      <c r="B75" s="14">
        <f>IF(ISBLANK('Liste d''élèves'!C73),"",('Liste d''élèves'!C73))</f>
      </c>
      <c r="C75" s="8"/>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9"/>
    </row>
    <row r="76" spans="2:50" ht="12.75">
      <c r="B76" s="14">
        <f>IF(ISBLANK('Liste d''élèves'!C74),"",('Liste d''élèves'!C74))</f>
      </c>
      <c r="C76" s="8"/>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9"/>
    </row>
    <row r="77" spans="2:50" ht="12.75">
      <c r="B77" s="14">
        <f>IF(ISBLANK('Liste d''élèves'!C75),"",('Liste d''élèves'!C75))</f>
      </c>
      <c r="C77" s="8"/>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9"/>
    </row>
    <row r="78" spans="2:50" ht="12.75">
      <c r="B78" s="14">
        <f>IF(ISBLANK('Liste d''élèves'!C76),"",('Liste d''élèves'!C76))</f>
      </c>
      <c r="C78" s="8"/>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9"/>
    </row>
    <row r="79" spans="2:50" ht="12.75">
      <c r="B79" s="14">
        <f>IF(ISBLANK('Liste d''élèves'!C77),"",('Liste d''élèves'!C77))</f>
      </c>
      <c r="C79" s="8"/>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9"/>
    </row>
    <row r="80" spans="2:50" ht="12.75">
      <c r="B80" s="14">
        <f>IF(ISBLANK('Liste d''élèves'!C78),"",('Liste d''élèves'!C78))</f>
      </c>
      <c r="C80" s="8"/>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9"/>
    </row>
    <row r="81" spans="2:50" ht="12.75">
      <c r="B81" s="14">
        <f>IF(ISBLANK('Liste d''élèves'!C79),"",('Liste d''élèves'!C79))</f>
      </c>
      <c r="C81" s="8"/>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9"/>
    </row>
    <row r="82" spans="2:50" ht="12.75">
      <c r="B82" s="14">
        <f>IF(ISBLANK('Liste d''élèves'!C80),"",('Liste d''élèves'!C80))</f>
      </c>
      <c r="C82" s="8"/>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9"/>
    </row>
    <row r="83" spans="2:50" ht="12.75">
      <c r="B83" s="14">
        <f>IF(ISBLANK('Liste d''élèves'!C81),"",('Liste d''élèves'!C81))</f>
      </c>
      <c r="C83" s="8"/>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9"/>
    </row>
    <row r="84" spans="2:50" ht="12.75">
      <c r="B84" s="14">
        <f>IF(ISBLANK('Liste d''élèves'!C82),"",('Liste d''élèves'!C82))</f>
      </c>
      <c r="C84" s="8"/>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9"/>
    </row>
    <row r="85" spans="2:50" ht="12.75">
      <c r="B85" s="14">
        <f>IF(ISBLANK('Liste d''élèves'!C83),"",('Liste d''élèves'!C83))</f>
      </c>
      <c r="C85" s="8"/>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9"/>
    </row>
    <row r="86" spans="2:50" ht="12.75">
      <c r="B86" s="14">
        <f>IF(ISBLANK('Liste d''élèves'!C84),"",('Liste d''élèves'!C84))</f>
      </c>
      <c r="C86" s="8"/>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9"/>
    </row>
    <row r="87" spans="2:50" ht="12.75">
      <c r="B87" s="14">
        <f>IF(ISBLANK('Liste d''élèves'!C85),"",('Liste d''élèves'!C85))</f>
      </c>
      <c r="C87" s="8"/>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9"/>
    </row>
    <row r="88" spans="2:50" ht="12.75">
      <c r="B88" s="14">
        <f>IF(ISBLANK('Liste d''élèves'!C86),"",('Liste d''élèves'!C86))</f>
      </c>
      <c r="C88" s="8"/>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9"/>
    </row>
    <row r="89" spans="2:50" ht="12.75">
      <c r="B89" s="14">
        <f>IF(ISBLANK('Liste d''élèves'!C87),"",('Liste d''élèves'!C87))</f>
      </c>
      <c r="C89" s="8"/>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9"/>
    </row>
    <row r="90" spans="2:50" ht="12.75">
      <c r="B90" s="14">
        <f>IF(ISBLANK('Liste d''élèves'!C88),"",('Liste d''élèves'!C88))</f>
      </c>
      <c r="C90" s="8"/>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9"/>
    </row>
    <row r="91" spans="2:50" ht="12.75">
      <c r="B91" s="14">
        <f>IF(ISBLANK('Liste d''élèves'!C89),"",('Liste d''élèves'!C89))</f>
      </c>
      <c r="C91" s="8"/>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9"/>
    </row>
    <row r="92" spans="2:50" ht="12.75">
      <c r="B92" s="14">
        <f>IF(ISBLANK('Liste d''élèves'!C90),"",('Liste d''élèves'!C90))</f>
      </c>
      <c r="C92" s="8"/>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9"/>
    </row>
    <row r="93" spans="2:50" ht="12.75">
      <c r="B93" s="14">
        <f>IF(ISBLANK('Liste d''élèves'!C91),"",('Liste d''élèves'!C91))</f>
      </c>
      <c r="C93" s="8"/>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9"/>
    </row>
    <row r="94" spans="2:50" ht="12.75">
      <c r="B94" s="14">
        <f>IF(ISBLANK('Liste d''élèves'!C92),"",('Liste d''élèves'!C92))</f>
      </c>
      <c r="C94" s="8"/>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9"/>
    </row>
    <row r="95" spans="2:50" ht="12.75">
      <c r="B95" s="14">
        <f>IF(ISBLANK('Liste d''élèves'!C93),"",('Liste d''élèves'!C93))</f>
      </c>
      <c r="C95" s="8"/>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9"/>
    </row>
    <row r="96" spans="2:50" ht="12.75">
      <c r="B96" s="14">
        <f>IF(ISBLANK('Liste d''élèves'!C94),"",('Liste d''élèves'!C94))</f>
      </c>
      <c r="C96" s="8"/>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9"/>
    </row>
    <row r="97" spans="2:50" ht="12.75">
      <c r="B97" s="14">
        <f>IF(ISBLANK('Liste d''élèves'!C95),"",('Liste d''élèves'!C95))</f>
      </c>
      <c r="C97" s="8"/>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9"/>
    </row>
    <row r="98" spans="2:50" ht="12.75">
      <c r="B98" s="14">
        <f>IF(ISBLANK('Liste d''élèves'!C96),"",('Liste d''élèves'!C96))</f>
      </c>
      <c r="C98" s="8"/>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9"/>
    </row>
    <row r="99" spans="2:50" ht="12.75">
      <c r="B99" s="14">
        <f>IF(ISBLANK('Liste d''élèves'!C97),"",('Liste d''élèves'!C97))</f>
      </c>
      <c r="C99" s="8"/>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9"/>
    </row>
    <row r="100" spans="2:50" ht="12.75">
      <c r="B100" s="14">
        <f>IF(ISBLANK('Liste d''élèves'!C98),"",('Liste d''élèves'!C98))</f>
      </c>
      <c r="C100" s="8"/>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9"/>
    </row>
    <row r="101" spans="2:50" ht="12.75">
      <c r="B101" s="14">
        <f>IF(ISBLANK('Liste d''élèves'!C99),"",('Liste d''élèves'!C99))</f>
      </c>
      <c r="C101" s="8"/>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9"/>
    </row>
    <row r="102" spans="2:50" ht="12.75">
      <c r="B102" s="14">
        <f>IF(ISBLANK('Liste d''élèves'!C100),"",('Liste d''élèves'!C100))</f>
      </c>
      <c r="C102" s="8"/>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9"/>
    </row>
    <row r="103" spans="2:50" ht="12.75">
      <c r="B103" s="14">
        <f>IF(ISBLANK('Liste d''élèves'!C101),"",('Liste d''élèves'!C101))</f>
      </c>
      <c r="C103" s="8"/>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9"/>
    </row>
    <row r="104" spans="2:50" ht="12.75">
      <c r="B104" s="14">
        <f>IF(ISBLANK('Liste d''élèves'!C102),"",('Liste d''élèves'!C102))</f>
      </c>
      <c r="C104" s="8"/>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9"/>
    </row>
    <row r="105" spans="2:50" ht="12.75">
      <c r="B105" s="14">
        <f>IF(ISBLANK('Liste d''élèves'!C103),"",('Liste d''élèves'!C103))</f>
      </c>
      <c r="C105" s="8"/>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9"/>
    </row>
    <row r="106" spans="2:50" ht="12.75">
      <c r="B106" s="14">
        <f>IF(ISBLANK('Liste d''élèves'!C104),"",('Liste d''élèves'!C104))</f>
      </c>
      <c r="C106" s="8"/>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9"/>
    </row>
    <row r="107" spans="2:50" ht="12.75">
      <c r="B107" s="14">
        <f>IF(ISBLANK('Liste d''élèves'!C105),"",('Liste d''élèves'!C105))</f>
      </c>
      <c r="C107" s="8"/>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9"/>
    </row>
    <row r="108" spans="2:50" ht="12.75">
      <c r="B108" s="14">
        <f>IF(ISBLANK('Liste d''élèves'!C106),"",('Liste d''élèves'!C106))</f>
      </c>
      <c r="C108" s="8"/>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9"/>
    </row>
    <row r="109" spans="2:50" ht="12.75">
      <c r="B109" s="14">
        <f>IF(ISBLANK('Liste d''élèves'!C107),"",('Liste d''élèves'!C107))</f>
      </c>
      <c r="C109" s="8"/>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9"/>
    </row>
    <row r="110" spans="2:50" ht="12.75">
      <c r="B110" s="14">
        <f>IF(ISBLANK('Liste d''élèves'!C108),"",('Liste d''élèves'!C108))</f>
      </c>
      <c r="C110" s="8"/>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9"/>
    </row>
    <row r="111" spans="2:50" ht="12.75">
      <c r="B111" s="14">
        <f>IF(ISBLANK('Liste d''élèves'!C109),"",('Liste d''élèves'!C109))</f>
      </c>
      <c r="C111" s="8"/>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9"/>
    </row>
    <row r="112" spans="2:50" ht="12.75">
      <c r="B112" s="14">
        <f>IF(ISBLANK('Liste d''élèves'!C110),"",('Liste d''élèves'!C110))</f>
      </c>
      <c r="C112" s="8"/>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9"/>
    </row>
    <row r="113" spans="2:50" ht="12.75">
      <c r="B113" s="14">
        <f>IF(ISBLANK('Liste d''élèves'!C111),"",('Liste d''élèves'!C111))</f>
      </c>
      <c r="C113" s="8"/>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9"/>
    </row>
    <row r="114" spans="2:50" ht="12.75">
      <c r="B114" s="14">
        <f>IF(ISBLANK('Liste d''élèves'!C112),"",('Liste d''élèves'!C112))</f>
      </c>
      <c r="C114" s="8"/>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9"/>
    </row>
    <row r="115" spans="2:50" ht="12.75">
      <c r="B115" s="14">
        <f>IF(ISBLANK('Liste d''élèves'!C113),"",('Liste d''élèves'!C113))</f>
      </c>
      <c r="C115" s="8"/>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9"/>
    </row>
    <row r="116" spans="2:50" ht="12.75">
      <c r="B116" s="14">
        <f>IF(ISBLANK('Liste d''élèves'!C114),"",('Liste d''élèves'!C114))</f>
      </c>
      <c r="C116" s="8"/>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9"/>
    </row>
    <row r="117" spans="2:50" ht="12.75">
      <c r="B117" s="14">
        <f>IF(ISBLANK('Liste d''élèves'!C115),"",('Liste d''élèves'!C115))</f>
      </c>
      <c r="C117" s="8"/>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9"/>
    </row>
    <row r="118" spans="2:50" ht="12.75">
      <c r="B118" s="14">
        <f>IF(ISBLANK('Liste d''élèves'!C116),"",('Liste d''élèves'!C116))</f>
      </c>
      <c r="C118" s="8"/>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9"/>
    </row>
    <row r="119" spans="2:50" ht="12.75">
      <c r="B119" s="14">
        <f>IF(ISBLANK('Liste d''élèves'!C117),"",('Liste d''élèves'!C117))</f>
      </c>
      <c r="C119" s="8"/>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9"/>
    </row>
    <row r="120" spans="2:50" ht="12.75">
      <c r="B120" s="14">
        <f>IF(ISBLANK('Liste d''élèves'!C118),"",('Liste d''élèves'!C118))</f>
      </c>
      <c r="C120" s="8"/>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9"/>
    </row>
    <row r="121" spans="2:50" ht="12.75">
      <c r="B121" s="14">
        <f>IF(ISBLANK('Liste d''élèves'!C119),"",('Liste d''élèves'!C119))</f>
      </c>
      <c r="C121" s="8"/>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9"/>
    </row>
    <row r="122" spans="2:50" ht="12.75">
      <c r="B122" s="14">
        <f>IF(ISBLANK('Liste d''élèves'!C120),"",('Liste d''élèves'!C120))</f>
      </c>
      <c r="C122" s="8"/>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9"/>
    </row>
    <row r="123" spans="2:50" ht="12.75">
      <c r="B123" s="14">
        <f>IF(ISBLANK('Liste d''élèves'!C121),"",('Liste d''élèves'!C121))</f>
      </c>
      <c r="C123" s="8"/>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9"/>
    </row>
    <row r="124" spans="2:50" ht="12.75">
      <c r="B124" s="14">
        <f>IF(ISBLANK('Liste d''élèves'!C122),"",('Liste d''élèves'!C122))</f>
      </c>
      <c r="C124" s="8"/>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9"/>
    </row>
    <row r="125" spans="2:50" ht="12.75">
      <c r="B125" s="14">
        <f>IF(ISBLANK('Liste d''élèves'!C123),"",('Liste d''élèves'!C123))</f>
      </c>
      <c r="C125" s="8"/>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9"/>
    </row>
    <row r="126" spans="2:50" ht="12.75">
      <c r="B126" s="14">
        <f>IF(ISBLANK('Liste d''élèves'!C124),"",('Liste d''élèves'!C124))</f>
      </c>
      <c r="C126" s="8"/>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9"/>
    </row>
    <row r="127" spans="2:50" ht="12.75">
      <c r="B127" s="14">
        <f>IF(ISBLANK('Liste d''élèves'!C125),"",('Liste d''élèves'!C125))</f>
      </c>
      <c r="C127" s="8"/>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9"/>
    </row>
    <row r="128" spans="2:50" ht="12.75">
      <c r="B128" s="14">
        <f>IF(ISBLANK('Liste d''élèves'!C126),"",('Liste d''élèves'!C126))</f>
      </c>
      <c r="C128" s="8"/>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9"/>
    </row>
    <row r="129" spans="2:50" ht="12.75">
      <c r="B129" s="14">
        <f>IF(ISBLANK('Liste d''élèves'!C127),"",('Liste d''élèves'!C127))</f>
      </c>
      <c r="C129" s="8"/>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9"/>
    </row>
    <row r="130" spans="2:50" ht="12.75">
      <c r="B130" s="14">
        <f>IF(ISBLANK('Liste d''élèves'!C128),"",('Liste d''élèves'!C128))</f>
      </c>
      <c r="C130" s="8"/>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9"/>
    </row>
    <row r="131" spans="2:50" ht="12.75">
      <c r="B131" s="14">
        <f>IF(ISBLANK('Liste d''élèves'!C129),"",('Liste d''élèves'!C129))</f>
      </c>
      <c r="C131" s="8"/>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9"/>
    </row>
    <row r="132" spans="2:50" ht="12.75">
      <c r="B132" s="14">
        <f>IF(ISBLANK('Liste d''élèves'!C130),"",('Liste d''élèves'!C130))</f>
      </c>
      <c r="C132" s="8"/>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9"/>
    </row>
    <row r="133" spans="2:50" ht="12.75">
      <c r="B133" s="14">
        <f>IF(ISBLANK('Liste d''élèves'!C131),"",('Liste d''élèves'!C131))</f>
      </c>
      <c r="C133" s="8"/>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9"/>
    </row>
    <row r="134" spans="2:50" ht="12.75">
      <c r="B134" s="14">
        <f>IF(ISBLANK('Liste d''élèves'!C132),"",('Liste d''élèves'!C132))</f>
      </c>
      <c r="C134" s="8"/>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9"/>
    </row>
    <row r="135" spans="2:50" ht="12.75">
      <c r="B135" s="14">
        <f>IF(ISBLANK('Liste d''élèves'!C133),"",('Liste d''élèves'!C133))</f>
      </c>
      <c r="C135" s="8"/>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9"/>
    </row>
    <row r="136" spans="2:50" ht="12.75">
      <c r="B136" s="14">
        <f>IF(ISBLANK('Liste d''élèves'!C134),"",('Liste d''élèves'!C134))</f>
      </c>
      <c r="C136" s="8"/>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9"/>
    </row>
    <row r="137" spans="2:50" ht="12.75">
      <c r="B137" s="14">
        <f>IF(ISBLANK('Liste d''élèves'!C135),"",('Liste d''élèves'!C135))</f>
      </c>
      <c r="C137" s="8"/>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9"/>
    </row>
    <row r="138" spans="2:50" ht="12.75">
      <c r="B138" s="14">
        <f>IF(ISBLANK('Liste d''élèves'!C136),"",('Liste d''élèves'!C136))</f>
      </c>
      <c r="C138" s="8"/>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9"/>
    </row>
    <row r="139" spans="2:50" ht="12.75">
      <c r="B139" s="14">
        <f>IF(ISBLANK('Liste d''élèves'!C137),"",('Liste d''élèves'!C137))</f>
      </c>
      <c r="C139" s="8"/>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9"/>
    </row>
    <row r="140" spans="2:50" ht="12.75">
      <c r="B140" s="14">
        <f>IF(ISBLANK('Liste d''élèves'!C138),"",('Liste d''élèves'!C138))</f>
      </c>
      <c r="C140" s="8"/>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9"/>
    </row>
    <row r="141" spans="2:50" ht="12.75">
      <c r="B141" s="14">
        <f>IF(ISBLANK('Liste d''élèves'!C139),"",('Liste d''élèves'!C139))</f>
      </c>
      <c r="C141" s="8"/>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9"/>
    </row>
    <row r="142" spans="2:50" ht="12.75">
      <c r="B142" s="14">
        <f>IF(ISBLANK('Liste d''élèves'!C140),"",('Liste d''élèves'!C140))</f>
      </c>
      <c r="C142" s="8"/>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9"/>
    </row>
    <row r="143" spans="2:50" ht="12.75">
      <c r="B143" s="14">
        <f>IF(ISBLANK('Liste d''élèves'!C141),"",('Liste d''élèves'!C141))</f>
      </c>
      <c r="C143" s="8"/>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9"/>
    </row>
    <row r="144" spans="2:50" ht="12.75">
      <c r="B144" s="14">
        <f>IF(ISBLANK('Liste d''élèves'!C142),"",('Liste d''élèves'!C142))</f>
      </c>
      <c r="C144" s="8"/>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9"/>
    </row>
    <row r="145" spans="2:50" ht="12.75">
      <c r="B145" s="14">
        <f>IF(ISBLANK('Liste d''élèves'!C143),"",('Liste d''élèves'!C143))</f>
      </c>
      <c r="C145" s="8"/>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9"/>
    </row>
    <row r="146" spans="2:50" ht="12.75">
      <c r="B146" s="14">
        <f>IF(ISBLANK('Liste d''élèves'!C144),"",('Liste d''élèves'!C144))</f>
      </c>
      <c r="C146" s="8"/>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9"/>
    </row>
    <row r="147" spans="2:50" ht="12.75">
      <c r="B147" s="14">
        <f>IF(ISBLANK('Liste d''élèves'!C145),"",('Liste d''élèves'!C145))</f>
      </c>
      <c r="C147" s="8"/>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9"/>
    </row>
    <row r="148" spans="2:50" ht="12.75">
      <c r="B148" s="14">
        <f>IF(ISBLANK('Liste d''élèves'!C146),"",('Liste d''élèves'!C146))</f>
      </c>
      <c r="C148" s="8"/>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9"/>
    </row>
    <row r="149" spans="2:50" ht="12.75">
      <c r="B149" s="14">
        <f>IF(ISBLANK('Liste d''élèves'!C147),"",('Liste d''élèves'!C147))</f>
      </c>
      <c r="C149" s="8"/>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9"/>
    </row>
    <row r="150" spans="2:50" ht="12.75">
      <c r="B150" s="14">
        <f>IF(ISBLANK('Liste d''élèves'!C148),"",('Liste d''élèves'!C148))</f>
      </c>
      <c r="C150" s="8"/>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9"/>
    </row>
    <row r="151" spans="2:50" ht="12.75">
      <c r="B151" s="14">
        <f>IF(ISBLANK('Liste d''élèves'!C149),"",('Liste d''élèves'!C149))</f>
      </c>
      <c r="C151" s="8"/>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9"/>
    </row>
    <row r="152" spans="2:50" ht="12.75">
      <c r="B152" s="14">
        <f>IF(ISBLANK('Liste d''élèves'!C150),"",('Liste d''élèves'!C150))</f>
      </c>
      <c r="C152" s="8"/>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9"/>
    </row>
    <row r="153" spans="2:50" ht="12.75">
      <c r="B153" s="14">
        <f>IF(ISBLANK('Liste d''élèves'!C151),"",('Liste d''élèves'!C151))</f>
      </c>
      <c r="C153" s="8"/>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9"/>
    </row>
    <row r="154" spans="2:50" ht="12.75">
      <c r="B154" s="14">
        <f>IF(ISBLANK('Liste d''élèves'!C152),"",('Liste d''élèves'!C152))</f>
      </c>
      <c r="C154" s="8"/>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9"/>
    </row>
    <row r="155" spans="2:50" ht="12.75">
      <c r="B155" s="14">
        <f>IF(ISBLANK('Liste d''élèves'!C153),"",('Liste d''élèves'!C153))</f>
      </c>
      <c r="C155" s="8"/>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9"/>
    </row>
    <row r="156" spans="2:50" ht="12.75">
      <c r="B156" s="14">
        <f>IF(ISBLANK('Liste d''élèves'!C154),"",('Liste d''élèves'!C154))</f>
      </c>
      <c r="C156" s="8"/>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9"/>
    </row>
    <row r="157" spans="2:50" ht="12.75">
      <c r="B157" s="14">
        <f>IF(ISBLANK('Liste d''élèves'!C155),"",('Liste d''élèves'!C155))</f>
      </c>
      <c r="C157" s="8"/>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9"/>
    </row>
    <row r="158" spans="2:50" ht="12.75">
      <c r="B158" s="14">
        <f>IF(ISBLANK('Liste d''élèves'!C156),"",('Liste d''élèves'!C156))</f>
      </c>
      <c r="C158" s="8"/>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9"/>
    </row>
    <row r="159" spans="2:50" ht="12.75">
      <c r="B159" s="14">
        <f>IF(ISBLANK('Liste d''élèves'!C157),"",('Liste d''élèves'!C157))</f>
      </c>
      <c r="C159" s="8"/>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9"/>
    </row>
    <row r="160" spans="2:50" ht="12.75">
      <c r="B160" s="14">
        <f>IF(ISBLANK('Liste d''élèves'!C158),"",('Liste d''élèves'!C158))</f>
      </c>
      <c r="C160" s="8"/>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9"/>
    </row>
    <row r="161" spans="2:50" ht="12.75">
      <c r="B161" s="14">
        <f>IF(ISBLANK('Liste d''élèves'!C159),"",('Liste d''élèves'!C159))</f>
      </c>
      <c r="C161" s="8"/>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9"/>
    </row>
    <row r="162" spans="2:50" ht="12.75">
      <c r="B162" s="14">
        <f>IF(ISBLANK('Liste d''élèves'!C160),"",('Liste d''élèves'!C160))</f>
      </c>
      <c r="C162" s="8"/>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9"/>
    </row>
    <row r="163" spans="2:50" ht="12.75">
      <c r="B163" s="14">
        <f>IF(ISBLANK('Liste d''élèves'!C161),"",('Liste d''élèves'!C161))</f>
      </c>
      <c r="C163" s="8"/>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9"/>
    </row>
    <row r="164" spans="2:50" ht="12.75">
      <c r="B164" s="14">
        <f>IF(ISBLANK('Liste d''élèves'!C162),"",('Liste d''élèves'!C162))</f>
      </c>
      <c r="C164" s="8"/>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9"/>
    </row>
    <row r="165" spans="2:50" ht="12.75">
      <c r="B165" s="14">
        <f>IF(ISBLANK('Liste d''élèves'!C163),"",('Liste d''élèves'!C163))</f>
      </c>
      <c r="C165" s="8"/>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9"/>
    </row>
    <row r="166" spans="2:50" ht="12.75">
      <c r="B166" s="14">
        <f>IF(ISBLANK('Liste d''élèves'!C164),"",('Liste d''élèves'!C164))</f>
      </c>
      <c r="C166" s="8"/>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9"/>
    </row>
    <row r="167" spans="2:50" ht="12.75">
      <c r="B167" s="14">
        <f>IF(ISBLANK('Liste d''élèves'!C165),"",('Liste d''élèves'!C165))</f>
      </c>
      <c r="C167" s="8"/>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9"/>
    </row>
    <row r="168" spans="2:50" ht="12.75">
      <c r="B168" s="14">
        <f>IF(ISBLANK('Liste d''élèves'!C166),"",('Liste d''élèves'!C166))</f>
      </c>
      <c r="C168" s="8"/>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9"/>
    </row>
    <row r="169" spans="2:50" ht="12.75">
      <c r="B169" s="14">
        <f>IF(ISBLANK('Liste d''élèves'!C167),"",('Liste d''élèves'!C167))</f>
      </c>
      <c r="C169" s="8"/>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9"/>
    </row>
    <row r="170" spans="2:50" ht="12.75">
      <c r="B170" s="14">
        <f>IF(ISBLANK('Liste d''élèves'!C168),"",('Liste d''élèves'!C168))</f>
      </c>
      <c r="C170" s="8"/>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9"/>
    </row>
    <row r="171" spans="2:50" ht="12.75">
      <c r="B171" s="14">
        <f>IF(ISBLANK('Liste d''élèves'!C169),"",('Liste d''élèves'!C169))</f>
      </c>
      <c r="C171" s="8"/>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9"/>
    </row>
    <row r="172" spans="2:50" ht="12.75">
      <c r="B172" s="14">
        <f>IF(ISBLANK('Liste d''élèves'!C170),"",('Liste d''élèves'!C170))</f>
      </c>
      <c r="C172" s="8"/>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9"/>
    </row>
    <row r="173" spans="2:50" ht="12.75">
      <c r="B173" s="14">
        <f>IF(ISBLANK('Liste d''élèves'!C171),"",('Liste d''élèves'!C171))</f>
      </c>
      <c r="C173" s="8"/>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9"/>
    </row>
    <row r="174" spans="2:50" ht="12.75">
      <c r="B174" s="14">
        <f>IF(ISBLANK('Liste d''élèves'!C172),"",('Liste d''élèves'!C172))</f>
      </c>
      <c r="C174" s="8"/>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9"/>
    </row>
    <row r="175" spans="2:50" ht="12.75">
      <c r="B175" s="14">
        <f>IF(ISBLANK('Liste d''élèves'!C173),"",('Liste d''élèves'!C173))</f>
      </c>
      <c r="C175" s="8"/>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9"/>
    </row>
    <row r="176" spans="2:50" ht="12.75">
      <c r="B176" s="14">
        <f>IF(ISBLANK('Liste d''élèves'!C174),"",('Liste d''élèves'!C174))</f>
      </c>
      <c r="C176" s="8"/>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9"/>
    </row>
    <row r="177" spans="2:50" ht="12.75">
      <c r="B177" s="14">
        <f>IF(ISBLANK('Liste d''élèves'!C175),"",('Liste d''élèves'!C175))</f>
      </c>
      <c r="C177" s="8"/>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9"/>
    </row>
    <row r="178" spans="2:50" ht="12.75">
      <c r="B178" s="14">
        <f>IF(ISBLANK('Liste d''élèves'!C176),"",('Liste d''élèves'!C176))</f>
      </c>
      <c r="C178" s="8"/>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9"/>
    </row>
    <row r="179" spans="2:50" ht="12.75">
      <c r="B179" s="14">
        <f>IF(ISBLANK('Liste d''élèves'!C177),"",('Liste d''élèves'!C177))</f>
      </c>
      <c r="C179" s="8"/>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9"/>
    </row>
    <row r="180" spans="2:50" ht="12.75">
      <c r="B180" s="14">
        <f>IF(ISBLANK('Liste d''élèves'!C178),"",('Liste d''élèves'!C178))</f>
      </c>
      <c r="C180" s="8"/>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9"/>
    </row>
    <row r="181" spans="2:50" ht="12.75">
      <c r="B181" s="14">
        <f>IF(ISBLANK('Liste d''élèves'!C179),"",('Liste d''élèves'!C179))</f>
      </c>
      <c r="C181" s="8"/>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9"/>
    </row>
    <row r="182" spans="2:50" ht="12.75">
      <c r="B182" s="14">
        <f>IF(ISBLANK('Liste d''élèves'!C180),"",('Liste d''élèves'!C180))</f>
      </c>
      <c r="C182" s="8"/>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9"/>
    </row>
    <row r="183" spans="2:50" ht="12.75">
      <c r="B183" s="14">
        <f>IF(ISBLANK('Liste d''élèves'!C181),"",('Liste d''élèves'!C181))</f>
      </c>
      <c r="C183" s="8"/>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9"/>
    </row>
    <row r="184" spans="2:50" ht="12.75">
      <c r="B184" s="14">
        <f>IF(ISBLANK('Liste d''élèves'!C182),"",('Liste d''élèves'!C182))</f>
      </c>
      <c r="C184" s="8"/>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9"/>
    </row>
    <row r="185" spans="2:50" ht="12.75">
      <c r="B185" s="14">
        <f>IF(ISBLANK('Liste d''élèves'!C183),"",('Liste d''élèves'!C183))</f>
      </c>
      <c r="C185" s="8"/>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9"/>
    </row>
    <row r="186" spans="2:50" ht="12.75">
      <c r="B186" s="14">
        <f>IF(ISBLANK('Liste d''élèves'!C184),"",('Liste d''élèves'!C184))</f>
      </c>
      <c r="C186" s="8"/>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9"/>
    </row>
    <row r="187" spans="2:50" ht="12.75">
      <c r="B187" s="14">
        <f>IF(ISBLANK('Liste d''élèves'!C185),"",('Liste d''élèves'!C185))</f>
      </c>
      <c r="C187" s="8"/>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9"/>
    </row>
    <row r="188" spans="2:50" ht="12.75">
      <c r="B188" s="14">
        <f>IF(ISBLANK('Liste d''élèves'!C186),"",('Liste d''élèves'!C186))</f>
      </c>
      <c r="C188" s="8"/>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9"/>
    </row>
    <row r="189" spans="2:50" ht="12.75">
      <c r="B189" s="14">
        <f>IF(ISBLANK('Liste d''élèves'!C187),"",('Liste d''élèves'!C187))</f>
      </c>
      <c r="C189" s="8"/>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9"/>
    </row>
    <row r="190" spans="2:50" ht="12.75">
      <c r="B190" s="14">
        <f>IF(ISBLANK('Liste d''élèves'!C188),"",('Liste d''élèves'!C188))</f>
      </c>
      <c r="C190" s="8"/>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9"/>
    </row>
    <row r="191" spans="2:50" ht="12.75">
      <c r="B191" s="14">
        <f>IF(ISBLANK('Liste d''élèves'!C189),"",('Liste d''élèves'!C189))</f>
      </c>
      <c r="C191" s="8"/>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9"/>
    </row>
    <row r="192" spans="2:50" ht="12.75">
      <c r="B192" s="14">
        <f>IF(ISBLANK('Liste d''élèves'!C190),"",('Liste d''élèves'!C190))</f>
      </c>
      <c r="C192" s="8"/>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9"/>
    </row>
    <row r="193" spans="2:50" ht="12.75">
      <c r="B193" s="14">
        <f>IF(ISBLANK('Liste d''élèves'!C191),"",('Liste d''élèves'!C191))</f>
      </c>
      <c r="C193" s="8"/>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9"/>
    </row>
    <row r="194" spans="2:50" ht="12.75">
      <c r="B194" s="14">
        <f>IF(ISBLANK('Liste d''élèves'!C192),"",('Liste d''élèves'!C192))</f>
      </c>
      <c r="C194" s="8"/>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9"/>
    </row>
    <row r="195" spans="2:50" ht="12.75">
      <c r="B195" s="14">
        <f>IF(ISBLANK('Liste d''élèves'!C193),"",('Liste d''élèves'!C193))</f>
      </c>
      <c r="C195" s="8"/>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9"/>
    </row>
    <row r="196" spans="2:50" ht="12.75">
      <c r="B196" s="14">
        <f>IF(ISBLANK('Liste d''élèves'!C194),"",('Liste d''élèves'!C194))</f>
      </c>
      <c r="C196" s="8"/>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9"/>
    </row>
    <row r="197" spans="2:50" ht="12.75">
      <c r="B197" s="14">
        <f>IF(ISBLANK('Liste d''élèves'!C195),"",('Liste d''élèves'!C195))</f>
      </c>
      <c r="C197" s="8"/>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9"/>
    </row>
    <row r="198" spans="2:50" ht="12.75">
      <c r="B198" s="14">
        <f>IF(ISBLANK('Liste d''élèves'!C196),"",('Liste d''élèves'!C196))</f>
      </c>
      <c r="C198" s="8"/>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9"/>
    </row>
    <row r="199" spans="2:50" ht="12.75">
      <c r="B199" s="14">
        <f>IF(ISBLANK('Liste d''élèves'!C197),"",('Liste d''élèves'!C197))</f>
      </c>
      <c r="C199" s="8"/>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9"/>
    </row>
    <row r="200" spans="2:50" ht="12.75">
      <c r="B200" s="14">
        <f>IF(ISBLANK('Liste d''élèves'!C198),"",('Liste d''élèves'!C198))</f>
      </c>
      <c r="C200" s="8"/>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9"/>
    </row>
    <row r="201" spans="2:50" ht="12.75">
      <c r="B201" s="14">
        <f>IF(ISBLANK('Liste d''élèves'!C199),"",('Liste d''élèves'!C199))</f>
      </c>
      <c r="C201" s="8"/>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9"/>
    </row>
    <row r="202" spans="2:50" ht="12.75">
      <c r="B202" s="14">
        <f>IF(ISBLANK('Liste d''élèves'!C200),"",('Liste d''élèves'!C200))</f>
      </c>
      <c r="C202" s="8"/>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9"/>
    </row>
    <row r="203" spans="2:50" ht="12.75">
      <c r="B203" s="14">
        <f>IF(ISBLANK('Liste d''élèves'!C201),"",('Liste d''élèves'!C201))</f>
      </c>
      <c r="C203" s="8"/>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9"/>
    </row>
    <row r="204" spans="2:50" ht="12.75">
      <c r="B204" s="14">
        <f>IF(ISBLANK('Liste d''élèves'!C202),"",('Liste d''élèves'!C202))</f>
      </c>
      <c r="C204" s="8"/>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9"/>
    </row>
    <row r="205" spans="2:50" ht="12.75">
      <c r="B205" s="14">
        <f>IF(ISBLANK('Liste d''élèves'!C203),"",('Liste d''élèves'!C203))</f>
      </c>
      <c r="C205" s="8"/>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9"/>
    </row>
    <row r="206" spans="2:50" ht="12.75">
      <c r="B206" s="14">
        <f>IF(ISBLANK('Liste d''élèves'!C204),"",('Liste d''élèves'!C204))</f>
      </c>
      <c r="C206" s="8"/>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9"/>
    </row>
    <row r="207" spans="2:50" ht="12.75">
      <c r="B207" s="14">
        <f>IF(ISBLANK('Liste d''élèves'!C205),"",('Liste d''élèves'!C205))</f>
      </c>
      <c r="C207" s="8"/>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9"/>
    </row>
    <row r="208" spans="2:50" ht="13.5" thickBot="1">
      <c r="B208" s="15">
        <f>IF(ISBLANK('Liste d''élèves'!C206),"",('Liste d''élèves'!C206))</f>
      </c>
      <c r="C208" s="10"/>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2"/>
    </row>
    <row r="209" spans="2:50" ht="12.75">
      <c r="B209" s="22"/>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2:50" ht="12.75">
      <c r="B210" s="22"/>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2:50" ht="12.75">
      <c r="B211" s="22"/>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2:50" ht="12.75">
      <c r="B212" s="22"/>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2:50" ht="12.75">
      <c r="B213" s="22"/>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2:50" ht="12.75">
      <c r="B214" s="22"/>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2:50" ht="12.75">
      <c r="B215" s="22"/>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2:50" ht="12.75">
      <c r="B216" s="22"/>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2:50" ht="12.75">
      <c r="B217" s="22"/>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2:50" ht="12.75">
      <c r="B218" s="22"/>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2:50" ht="12.75">
      <c r="B219" s="22"/>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2:50" ht="12.75">
      <c r="B220" s="22"/>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2:50" ht="12.75">
      <c r="B221" s="22"/>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2:50" ht="12.75">
      <c r="B222" s="22"/>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2:50" ht="12.75">
      <c r="B223" s="22"/>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2:50" ht="12.75">
      <c r="B224" s="22"/>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2:50" ht="12.75">
      <c r="B225" s="22"/>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2:50" ht="12.75">
      <c r="B226" s="22"/>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2:50" ht="12.75">
      <c r="B227" s="22"/>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2:50" ht="12.75">
      <c r="B228" s="22"/>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2:50" ht="12.75">
      <c r="B229" s="22"/>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2:50" ht="12.75">
      <c r="B230" s="22"/>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2:50" ht="12.75">
      <c r="B231" s="22"/>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2:50" ht="12.75">
      <c r="B232" s="22"/>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2:50" ht="12.75">
      <c r="B233" s="22"/>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2:50" ht="12.75">
      <c r="B234" s="22"/>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2:50" ht="12.75">
      <c r="B235" s="22"/>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2:50" ht="12.75">
      <c r="B236" s="22"/>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2:50" ht="12.75">
      <c r="B237" s="22"/>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2:50" ht="12.75">
      <c r="B238" s="22"/>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2:50" ht="12.75">
      <c r="B239" s="22"/>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2:50" ht="12.75">
      <c r="B240" s="22"/>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2:50" ht="12.75">
      <c r="B241" s="22"/>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sheetData>
  <mergeCells count="4">
    <mergeCell ref="U2:AE2"/>
    <mergeCell ref="U3:AE3"/>
    <mergeCell ref="U4:AE4"/>
    <mergeCell ref="B2:P3"/>
  </mergeCells>
  <conditionalFormatting sqref="C9:AX208">
    <cfRule type="cellIs" priority="1" dxfId="0" operator="equal" stopIfTrue="1">
      <formula>""</formula>
    </cfRule>
    <cfRule type="expression" priority="2" dxfId="1" stopIfTrue="1">
      <formula>OR(C9=1,OR((C9=0),(C9=9)))</formula>
    </cfRule>
    <cfRule type="expression" priority="3" dxfId="2" stopIfTrue="1">
      <formula>AND((C9&lt;&gt;1),(C9&lt;&gt;0),(C9&lt;&gt;9),(C9&lt;&gt;""))</formula>
    </cfRule>
  </conditionalFormatting>
  <printOptions/>
  <pageMargins left="0.5" right="0.28" top="1" bottom="1"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2:F32"/>
  <sheetViews>
    <sheetView workbookViewId="0" topLeftCell="A8">
      <selection activeCell="C38" sqref="C38"/>
    </sheetView>
  </sheetViews>
  <sheetFormatPr defaultColWidth="11.421875" defaultRowHeight="12.75"/>
  <cols>
    <col min="1" max="1" width="3.00390625" style="0" customWidth="1"/>
    <col min="2" max="2" width="22.140625" style="0" customWidth="1"/>
    <col min="3" max="6" width="15.421875" style="0" customWidth="1"/>
  </cols>
  <sheetData>
    <row r="1" s="21" customFormat="1" ht="13.5" thickBot="1"/>
    <row r="2" spans="2:6" s="21" customFormat="1" ht="61.5" customHeight="1" thickBot="1">
      <c r="B2" s="123" t="s">
        <v>101</v>
      </c>
      <c r="C2" s="124"/>
      <c r="D2" s="124"/>
      <c r="E2" s="124"/>
      <c r="F2" s="125"/>
    </row>
    <row r="3" s="21" customFormat="1" ht="12.75"/>
    <row r="4" s="21" customFormat="1" ht="13.5" thickBot="1"/>
    <row r="5" spans="2:6" s="21" customFormat="1" ht="12.75">
      <c r="B5" s="120" t="s">
        <v>77</v>
      </c>
      <c r="C5" s="121"/>
      <c r="D5" s="121"/>
      <c r="E5" s="121"/>
      <c r="F5" s="122"/>
    </row>
    <row r="6" spans="2:6" s="21" customFormat="1" ht="12.75">
      <c r="B6" s="46" t="s">
        <v>2</v>
      </c>
      <c r="C6" s="34" t="s">
        <v>5</v>
      </c>
      <c r="D6" s="34" t="s">
        <v>6</v>
      </c>
      <c r="E6" s="34" t="s">
        <v>7</v>
      </c>
      <c r="F6" s="38" t="s">
        <v>8</v>
      </c>
    </row>
    <row r="7" spans="2:6" s="21" customFormat="1" ht="12.75">
      <c r="B7" s="46" t="s">
        <v>103</v>
      </c>
      <c r="C7" s="42">
        <f>COUNTIF('Bilan par élève'!$G$10:$G$209,"&lt;33%")</f>
        <v>0</v>
      </c>
      <c r="D7" s="42">
        <f>COUNTIF('Bilan par élève'!$G$10:$G$209,"&lt;50%")-C7</f>
        <v>0</v>
      </c>
      <c r="E7" s="42">
        <f>COUNTIF('Bilan par élève'!$G$10:$G$209,"&lt;67%")-D7-C7</f>
        <v>0</v>
      </c>
      <c r="F7" s="43">
        <f>COUNTIF('Bilan par élève'!$G$10:$G$209,"&lt;101%")-E7-D7-C7</f>
        <v>0</v>
      </c>
    </row>
    <row r="8" spans="2:6" s="21" customFormat="1" ht="13.5" thickBot="1">
      <c r="B8" s="47" t="s">
        <v>9</v>
      </c>
      <c r="C8" s="44" t="e">
        <f>C7/SUM($C$7:$F$7)</f>
        <v>#DIV/0!</v>
      </c>
      <c r="D8" s="44" t="e">
        <f>D7/SUM($C$7:$F$7)</f>
        <v>#DIV/0!</v>
      </c>
      <c r="E8" s="44" t="e">
        <f>E7/SUM($C$7:$F$7)</f>
        <v>#DIV/0!</v>
      </c>
      <c r="F8" s="45" t="e">
        <f>F7/SUM($C$7:$F$7)</f>
        <v>#DIV/0!</v>
      </c>
    </row>
    <row r="9" s="21" customFormat="1" ht="12.75"/>
    <row r="10" s="21" customFormat="1" ht="13.5" thickBot="1"/>
    <row r="11" spans="2:6" s="21" customFormat="1" ht="12.75">
      <c r="B11" s="120" t="s">
        <v>78</v>
      </c>
      <c r="C11" s="121"/>
      <c r="D11" s="121"/>
      <c r="E11" s="121"/>
      <c r="F11" s="122"/>
    </row>
    <row r="12" spans="2:6" s="21" customFormat="1" ht="12.75">
      <c r="B12" s="37" t="s">
        <v>2</v>
      </c>
      <c r="C12" s="34" t="s">
        <v>5</v>
      </c>
      <c r="D12" s="34" t="s">
        <v>6</v>
      </c>
      <c r="E12" s="34" t="s">
        <v>7</v>
      </c>
      <c r="F12" s="38" t="s">
        <v>8</v>
      </c>
    </row>
    <row r="13" spans="2:6" s="21" customFormat="1" ht="12.75">
      <c r="B13" s="37" t="s">
        <v>103</v>
      </c>
      <c r="C13" s="42">
        <f>COUNTIF('Bilan par élève'!$C$10:$C$209,"&lt;33%")</f>
        <v>0</v>
      </c>
      <c r="D13" s="42">
        <f>COUNTIF('Bilan par élève'!$C$10:$C$209,"&lt;50%")-C13</f>
        <v>0</v>
      </c>
      <c r="E13" s="42">
        <f>COUNTIF('Bilan par élève'!$C$10:$C$209,"&lt;67%")-D13-C13</f>
        <v>0</v>
      </c>
      <c r="F13" s="43">
        <f>COUNTIF('Bilan par élève'!$C$10:$C$209,"&lt;101%")-E13-D13-C13</f>
        <v>0</v>
      </c>
    </row>
    <row r="14" spans="2:6" s="21" customFormat="1" ht="13.5" thickBot="1">
      <c r="B14" s="39" t="s">
        <v>9</v>
      </c>
      <c r="C14" s="44" t="e">
        <f>C13/SUM($C$7:$F$7)</f>
        <v>#DIV/0!</v>
      </c>
      <c r="D14" s="44" t="e">
        <f>D13/SUM($C$7:$F$7)</f>
        <v>#DIV/0!</v>
      </c>
      <c r="E14" s="44" t="e">
        <f>E13/SUM($C$7:$F$7)</f>
        <v>#DIV/0!</v>
      </c>
      <c r="F14" s="45" t="e">
        <f>F13/SUM($C$7:$F$7)</f>
        <v>#DIV/0!</v>
      </c>
    </row>
    <row r="15" s="21" customFormat="1" ht="12.75"/>
    <row r="16" s="21" customFormat="1" ht="13.5" thickBot="1"/>
    <row r="17" spans="2:6" s="21" customFormat="1" ht="12.75">
      <c r="B17" s="120" t="s">
        <v>98</v>
      </c>
      <c r="C17" s="121"/>
      <c r="D17" s="121"/>
      <c r="E17" s="121"/>
      <c r="F17" s="122"/>
    </row>
    <row r="18" spans="2:6" s="21" customFormat="1" ht="12.75">
      <c r="B18" s="37" t="s">
        <v>2</v>
      </c>
      <c r="C18" s="34" t="s">
        <v>5</v>
      </c>
      <c r="D18" s="34" t="s">
        <v>6</v>
      </c>
      <c r="E18" s="34" t="s">
        <v>7</v>
      </c>
      <c r="F18" s="38" t="s">
        <v>8</v>
      </c>
    </row>
    <row r="19" spans="2:6" s="21" customFormat="1" ht="12.75">
      <c r="B19" s="37" t="s">
        <v>103</v>
      </c>
      <c r="C19" s="42">
        <f>COUNTIF('Bilan par élève'!$D$10:$D$209,"&lt;33%")</f>
        <v>0</v>
      </c>
      <c r="D19" s="42">
        <f>COUNTIF('Bilan par élève'!$D$10:$D$209,"&lt;50%")-C19</f>
        <v>0</v>
      </c>
      <c r="E19" s="42">
        <f>COUNTIF('Bilan par élève'!$D$10:$D$209,"&lt;67%")-D19-C19</f>
        <v>0</v>
      </c>
      <c r="F19" s="43">
        <f>COUNTIF('Bilan par élève'!$D$10:$D$209,"&lt;101%")-E19-D19-C19</f>
        <v>0</v>
      </c>
    </row>
    <row r="20" spans="2:6" s="21" customFormat="1" ht="13.5" thickBot="1">
      <c r="B20" s="39" t="s">
        <v>9</v>
      </c>
      <c r="C20" s="44" t="e">
        <f>C19/SUM($C$7:$F$7)</f>
        <v>#DIV/0!</v>
      </c>
      <c r="D20" s="44" t="e">
        <f>D19/SUM($C$7:$F$7)</f>
        <v>#DIV/0!</v>
      </c>
      <c r="E20" s="44" t="e">
        <f>E19/SUM($C$7:$F$7)</f>
        <v>#DIV/0!</v>
      </c>
      <c r="F20" s="45" t="e">
        <f>F19/SUM($C$7:$F$7)</f>
        <v>#DIV/0!</v>
      </c>
    </row>
    <row r="21" s="21" customFormat="1" ht="12.75"/>
    <row r="22" s="21" customFormat="1" ht="13.5" thickBot="1"/>
    <row r="23" spans="2:6" s="21" customFormat="1" ht="12.75">
      <c r="B23" s="120" t="s">
        <v>99</v>
      </c>
      <c r="C23" s="121"/>
      <c r="D23" s="121"/>
      <c r="E23" s="121"/>
      <c r="F23" s="122"/>
    </row>
    <row r="24" spans="2:6" s="21" customFormat="1" ht="12.75">
      <c r="B24" s="37" t="s">
        <v>2</v>
      </c>
      <c r="C24" s="34" t="s">
        <v>5</v>
      </c>
      <c r="D24" s="34" t="s">
        <v>6</v>
      </c>
      <c r="E24" s="34" t="s">
        <v>7</v>
      </c>
      <c r="F24" s="38" t="s">
        <v>8</v>
      </c>
    </row>
    <row r="25" spans="2:6" s="21" customFormat="1" ht="12.75">
      <c r="B25" s="37" t="s">
        <v>103</v>
      </c>
      <c r="C25" s="42">
        <f>COUNTIF('Bilan par élève'!$E$10:$E$209,"&lt;33%")</f>
        <v>0</v>
      </c>
      <c r="D25" s="42">
        <f>COUNTIF('Bilan par élève'!$E$10:$E$209,"&lt;50%")-C25</f>
        <v>0</v>
      </c>
      <c r="E25" s="42">
        <f>COUNTIF('Bilan par élève'!$E$10:$E$209,"&lt;67%")-D25-C25</f>
        <v>0</v>
      </c>
      <c r="F25" s="43">
        <f>COUNTIF('Bilan par élève'!$E$10:$E$209,"&lt;101%")-E25-D25-C25</f>
        <v>0</v>
      </c>
    </row>
    <row r="26" spans="2:6" s="21" customFormat="1" ht="13.5" thickBot="1">
      <c r="B26" s="39" t="s">
        <v>9</v>
      </c>
      <c r="C26" s="44" t="e">
        <f>C25/SUM($C$7:$F$7)</f>
        <v>#DIV/0!</v>
      </c>
      <c r="D26" s="44" t="e">
        <f>D25/SUM($C$7:$F$7)</f>
        <v>#DIV/0!</v>
      </c>
      <c r="E26" s="44" t="e">
        <f>E25/SUM($C$7:$F$7)</f>
        <v>#DIV/0!</v>
      </c>
      <c r="F26" s="45" t="e">
        <f>F25/SUM($C$7:$F$7)</f>
        <v>#DIV/0!</v>
      </c>
    </row>
    <row r="27" s="21" customFormat="1" ht="12.75"/>
    <row r="28" s="21" customFormat="1" ht="13.5" thickBot="1"/>
    <row r="29" spans="2:6" s="21" customFormat="1" ht="12.75">
      <c r="B29" s="120" t="s">
        <v>79</v>
      </c>
      <c r="C29" s="121"/>
      <c r="D29" s="121"/>
      <c r="E29" s="121"/>
      <c r="F29" s="122"/>
    </row>
    <row r="30" spans="2:6" s="21" customFormat="1" ht="12.75">
      <c r="B30" s="37" t="s">
        <v>2</v>
      </c>
      <c r="C30" s="34" t="s">
        <v>5</v>
      </c>
      <c r="D30" s="34" t="s">
        <v>6</v>
      </c>
      <c r="E30" s="34" t="s">
        <v>7</v>
      </c>
      <c r="F30" s="38" t="s">
        <v>8</v>
      </c>
    </row>
    <row r="31" spans="2:6" s="21" customFormat="1" ht="12.75">
      <c r="B31" s="37" t="s">
        <v>103</v>
      </c>
      <c r="C31" s="42">
        <f>COUNTIF('Bilan par élève'!$F$10:$F$209,"&lt;33%")</f>
        <v>0</v>
      </c>
      <c r="D31" s="42">
        <f>COUNTIF('Bilan par élève'!$F$10:$F$209,"&lt;50%")-C31</f>
        <v>0</v>
      </c>
      <c r="E31" s="42">
        <f>COUNTIF('Bilan par élève'!$F$10:$F$209,"&lt;67%")-D31-C31</f>
        <v>0</v>
      </c>
      <c r="F31" s="43">
        <f>COUNTIF('Bilan par élève'!$F$10:$F$209,"&lt;101%")-E31-D31-C31</f>
        <v>0</v>
      </c>
    </row>
    <row r="32" spans="2:6" s="21" customFormat="1" ht="13.5" thickBot="1">
      <c r="B32" s="39" t="s">
        <v>9</v>
      </c>
      <c r="C32" s="44" t="e">
        <f>C31/SUM($C$7:$F$7)</f>
        <v>#DIV/0!</v>
      </c>
      <c r="D32" s="44" t="e">
        <f>D31/SUM($C$7:$F$7)</f>
        <v>#DIV/0!</v>
      </c>
      <c r="E32" s="44" t="e">
        <f>E31/SUM($C$7:$F$7)</f>
        <v>#DIV/0!</v>
      </c>
      <c r="F32" s="45" t="e">
        <f>F31/SUM($C$7:$F$7)</f>
        <v>#DIV/0!</v>
      </c>
    </row>
    <row r="33" s="21" customFormat="1" ht="12.75"/>
    <row r="34" s="21" customFormat="1" ht="12.75"/>
    <row r="35" s="21" customFormat="1" ht="12.75"/>
    <row r="36" s="21" customFormat="1" ht="12.75"/>
    <row r="37" s="21" customFormat="1" ht="12.75"/>
    <row r="38" s="21" customFormat="1" ht="12.75"/>
    <row r="39" s="21" customFormat="1" ht="12.75"/>
    <row r="40" s="21" customFormat="1" ht="12.75"/>
  </sheetData>
  <mergeCells count="6">
    <mergeCell ref="B29:F29"/>
    <mergeCell ref="B23:F23"/>
    <mergeCell ref="B2:F2"/>
    <mergeCell ref="B5:F5"/>
    <mergeCell ref="B11:F11"/>
    <mergeCell ref="B17:F17"/>
  </mergeCells>
  <printOptions/>
  <pageMargins left="0.6" right="0.6"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1634"/>
  <sheetViews>
    <sheetView workbookViewId="0" topLeftCell="A1">
      <selection activeCell="E25" sqref="E25"/>
    </sheetView>
  </sheetViews>
  <sheetFormatPr defaultColWidth="11.421875" defaultRowHeight="12.75"/>
  <cols>
    <col min="1" max="1" width="3.421875" style="21" customWidth="1"/>
    <col min="2" max="2" width="8.7109375" style="2" customWidth="1"/>
    <col min="3" max="3" width="16.140625" style="3" customWidth="1"/>
    <col min="4" max="4" width="108.57421875" style="16" customWidth="1"/>
    <col min="5" max="16384" width="11.421875" style="21" customWidth="1"/>
  </cols>
  <sheetData>
    <row r="1" spans="2:4" ht="13.5" thickBot="1">
      <c r="B1" s="26"/>
      <c r="C1" s="25"/>
      <c r="D1" s="27"/>
    </row>
    <row r="2" spans="2:4" ht="42.75" customHeight="1" thickBot="1">
      <c r="B2" s="123" t="s">
        <v>80</v>
      </c>
      <c r="C2" s="124"/>
      <c r="D2" s="125"/>
    </row>
    <row r="3" spans="2:4" ht="12.75">
      <c r="B3" s="26"/>
      <c r="C3" s="25"/>
      <c r="D3" s="27"/>
    </row>
    <row r="4" spans="2:4" ht="8.25" customHeight="1" thickBot="1">
      <c r="B4" s="26"/>
      <c r="C4" s="25"/>
      <c r="D4" s="27"/>
    </row>
    <row r="5" spans="2:4" ht="13.5" hidden="1" thickBot="1">
      <c r="B5" s="26"/>
      <c r="C5" s="25"/>
      <c r="D5" s="27"/>
    </row>
    <row r="6" spans="1:4" ht="13.5" thickBot="1">
      <c r="A6" s="29"/>
      <c r="B6" s="69" t="s">
        <v>3</v>
      </c>
      <c r="C6" s="65" t="s">
        <v>2</v>
      </c>
      <c r="D6" s="64" t="s">
        <v>4</v>
      </c>
    </row>
    <row r="7" spans="1:4" ht="12.75">
      <c r="A7" s="30"/>
      <c r="B7" s="70">
        <v>1</v>
      </c>
      <c r="C7" s="66" t="e">
        <f>COUNTIF('Saisie des résultats'!C$9:C$208,1)/(200-COUNTIF('Liste d''élèves'!$C$7:$C$206,""))</f>
        <v>#DIV/0!</v>
      </c>
      <c r="D7" s="73" t="s">
        <v>32</v>
      </c>
    </row>
    <row r="8" spans="1:4" ht="12.75">
      <c r="A8" s="30"/>
      <c r="B8" s="17">
        <v>2</v>
      </c>
      <c r="C8" s="67" t="e">
        <f>COUNTIF('Saisie des résultats'!D$9:D$208,1)/(200-COUNTIF('Liste d''élèves'!$C$7:$C$206,""))</f>
        <v>#DIV/0!</v>
      </c>
      <c r="D8" s="74" t="s">
        <v>33</v>
      </c>
    </row>
    <row r="9" spans="1:4" ht="12.75">
      <c r="A9" s="30"/>
      <c r="B9" s="17">
        <v>3</v>
      </c>
      <c r="C9" s="67" t="e">
        <f>COUNTIF('Saisie des résultats'!E$9:E$208,1)/(200-COUNTIF('Liste d''élèves'!$C$7:$C$206,""))</f>
        <v>#DIV/0!</v>
      </c>
      <c r="D9" s="74" t="s">
        <v>66</v>
      </c>
    </row>
    <row r="10" spans="1:4" ht="25.5">
      <c r="A10" s="30"/>
      <c r="B10" s="71">
        <v>4</v>
      </c>
      <c r="C10" s="72" t="e">
        <f>COUNTIF('Saisie des résultats'!F$9:F$208,1)/(200-COUNTIF('Liste d''élèves'!$C$7:$C$206,""))</f>
        <v>#DIV/0!</v>
      </c>
      <c r="D10" s="75" t="s">
        <v>71</v>
      </c>
    </row>
    <row r="11" spans="1:4" ht="12.75">
      <c r="A11" s="30"/>
      <c r="B11" s="17">
        <v>5</v>
      </c>
      <c r="C11" s="67" t="e">
        <f>COUNTIF('Saisie des résultats'!G$9:G$208,1)/(200-COUNTIF('Liste d''élèves'!$C$7:$C$206,""))</f>
        <v>#DIV/0!</v>
      </c>
      <c r="D11" s="74" t="s">
        <v>34</v>
      </c>
    </row>
    <row r="12" spans="1:4" ht="12.75">
      <c r="A12" s="30"/>
      <c r="B12" s="17">
        <v>6</v>
      </c>
      <c r="C12" s="67" t="e">
        <f>COUNTIF('Saisie des résultats'!H$9:H$208,1)/(200-COUNTIF('Liste d''élèves'!$C$7:$C$206,""))</f>
        <v>#DIV/0!</v>
      </c>
      <c r="D12" s="74" t="s">
        <v>35</v>
      </c>
    </row>
    <row r="13" spans="1:4" ht="12.75">
      <c r="A13" s="30"/>
      <c r="B13" s="17">
        <v>7</v>
      </c>
      <c r="C13" s="67" t="e">
        <f>COUNTIF('Saisie des résultats'!I$9:I$208,1)/(200-COUNTIF('Liste d''élèves'!$C$7:$C$206,""))</f>
        <v>#DIV/0!</v>
      </c>
      <c r="D13" s="74" t="s">
        <v>35</v>
      </c>
    </row>
    <row r="14" spans="1:4" ht="12.75">
      <c r="A14" s="30"/>
      <c r="B14" s="17">
        <v>8</v>
      </c>
      <c r="C14" s="67" t="e">
        <f>COUNTIF('Saisie des résultats'!J$9:J$208,1)/(200-COUNTIF('Liste d''élèves'!$C$7:$C$206,""))</f>
        <v>#DIV/0!</v>
      </c>
      <c r="D14" s="74" t="s">
        <v>36</v>
      </c>
    </row>
    <row r="15" spans="1:4" ht="12.75">
      <c r="A15" s="30"/>
      <c r="B15" s="17">
        <v>9</v>
      </c>
      <c r="C15" s="67" t="e">
        <f>COUNTIF('Saisie des résultats'!K$9:K$208,1)/(200-COUNTIF('Liste d''élèves'!$C$7:$C$206,""))</f>
        <v>#DIV/0!</v>
      </c>
      <c r="D15" s="74" t="s">
        <v>36</v>
      </c>
    </row>
    <row r="16" spans="1:4" ht="12.75">
      <c r="A16" s="30"/>
      <c r="B16" s="17">
        <v>10</v>
      </c>
      <c r="C16" s="67" t="e">
        <f>COUNTIF('Saisie des résultats'!L$9:L$208,1)/(200-COUNTIF('Liste d''élèves'!$C$7:$C$206,""))</f>
        <v>#DIV/0!</v>
      </c>
      <c r="D16" s="74" t="s">
        <v>37</v>
      </c>
    </row>
    <row r="17" spans="1:4" ht="12.75">
      <c r="A17" s="30"/>
      <c r="B17" s="17">
        <v>11</v>
      </c>
      <c r="C17" s="67" t="e">
        <f>COUNTIF('Saisie des résultats'!M$9:M$208,1)/(200-COUNTIF('Liste d''élèves'!$C$7:$C$206,""))</f>
        <v>#DIV/0!</v>
      </c>
      <c r="D17" s="74" t="s">
        <v>35</v>
      </c>
    </row>
    <row r="18" spans="1:4" ht="12.75">
      <c r="A18" s="30"/>
      <c r="B18" s="17">
        <v>12</v>
      </c>
      <c r="C18" s="67" t="e">
        <f>COUNTIF('Saisie des résultats'!N$9:N$208,1)/(200-COUNTIF('Liste d''élèves'!$C$7:$C$206,""))</f>
        <v>#DIV/0!</v>
      </c>
      <c r="D18" s="74" t="s">
        <v>38</v>
      </c>
    </row>
    <row r="19" spans="1:4" ht="12.75">
      <c r="A19" s="30"/>
      <c r="B19" s="17">
        <v>13</v>
      </c>
      <c r="C19" s="67" t="e">
        <f>COUNTIF('Saisie des résultats'!O$9:O$208,1)/(200-COUNTIF('Liste d''élèves'!$C$7:$C$206,""))</f>
        <v>#DIV/0!</v>
      </c>
      <c r="D19" s="74" t="s">
        <v>67</v>
      </c>
    </row>
    <row r="20" spans="1:4" ht="12.75">
      <c r="A20" s="30"/>
      <c r="B20" s="17">
        <v>14</v>
      </c>
      <c r="C20" s="67" t="e">
        <f>COUNTIF('Saisie des résultats'!P$9:P$208,1)/(200-COUNTIF('Liste d''élèves'!$C$7:$C$206,""))</f>
        <v>#DIV/0!</v>
      </c>
      <c r="D20" s="74" t="s">
        <v>39</v>
      </c>
    </row>
    <row r="21" spans="1:4" ht="12.75">
      <c r="A21" s="30"/>
      <c r="B21" s="17">
        <v>15</v>
      </c>
      <c r="C21" s="67" t="e">
        <f>COUNTIF('Saisie des résultats'!Q$9:Q$208,1)/(200-COUNTIF('Liste d''élèves'!$C$7:$C$206,""))</f>
        <v>#DIV/0!</v>
      </c>
      <c r="D21" s="74" t="s">
        <v>40</v>
      </c>
    </row>
    <row r="22" spans="1:4" ht="12.75">
      <c r="A22" s="30"/>
      <c r="B22" s="17">
        <v>16</v>
      </c>
      <c r="C22" s="67" t="e">
        <f>COUNTIF('Saisie des résultats'!R$9:R$208,1)/(200-COUNTIF('Liste d''élèves'!$C$7:$C$206,""))</f>
        <v>#DIV/0!</v>
      </c>
      <c r="D22" s="74" t="s">
        <v>91</v>
      </c>
    </row>
    <row r="23" spans="1:4" ht="12.75">
      <c r="A23" s="30"/>
      <c r="B23" s="17">
        <v>17</v>
      </c>
      <c r="C23" s="67" t="e">
        <f>COUNTIF('Saisie des résultats'!S$9:S$208,1)/(200-COUNTIF('Liste d''élèves'!$C$7:$C$206,""))</f>
        <v>#DIV/0!</v>
      </c>
      <c r="D23" s="74" t="s">
        <v>41</v>
      </c>
    </row>
    <row r="24" spans="1:4" ht="12.75">
      <c r="A24" s="30"/>
      <c r="B24" s="17">
        <v>18</v>
      </c>
      <c r="C24" s="67" t="e">
        <f>COUNTIF('Saisie des résultats'!T$9:T$208,1)/(200-COUNTIF('Liste d''élèves'!$C$7:$C$206,""))</f>
        <v>#DIV/0!</v>
      </c>
      <c r="D24" s="74" t="s">
        <v>42</v>
      </c>
    </row>
    <row r="25" spans="1:4" ht="12.75">
      <c r="A25" s="30"/>
      <c r="B25" s="17">
        <v>19</v>
      </c>
      <c r="C25" s="67" t="e">
        <f>COUNTIF('Saisie des résultats'!U$9:U$208,1)/(200-COUNTIF('Liste d''élèves'!$C$7:$C$206,""))</f>
        <v>#DIV/0!</v>
      </c>
      <c r="D25" s="74" t="s">
        <v>68</v>
      </c>
    </row>
    <row r="26" spans="1:4" ht="12.75">
      <c r="A26" s="30"/>
      <c r="B26" s="17">
        <v>20</v>
      </c>
      <c r="C26" s="67" t="e">
        <f>COUNTIF('Saisie des résultats'!V$9:V$208,1)/(200-COUNTIF('Liste d''élèves'!$C$7:$C$206,""))</f>
        <v>#DIV/0!</v>
      </c>
      <c r="D26" s="74" t="s">
        <v>43</v>
      </c>
    </row>
    <row r="27" spans="1:4" ht="12.75">
      <c r="A27" s="30"/>
      <c r="B27" s="17">
        <v>21</v>
      </c>
      <c r="C27" s="67" t="e">
        <f>COUNTIF('Saisie des résultats'!W$9:W$208,1)/(200-COUNTIF('Liste d''élèves'!$C$7:$C$206,""))</f>
        <v>#DIV/0!</v>
      </c>
      <c r="D27" s="74" t="s">
        <v>44</v>
      </c>
    </row>
    <row r="28" spans="1:5" ht="12.75" customHeight="1">
      <c r="A28" s="30"/>
      <c r="B28" s="17">
        <v>22</v>
      </c>
      <c r="C28" s="67" t="e">
        <f>COUNTIF('Saisie des résultats'!X$9:X$208,1)/(200-COUNTIF('Liste d''élèves'!$C$7:$C$206,""))</f>
        <v>#DIV/0!</v>
      </c>
      <c r="D28" s="74" t="s">
        <v>45</v>
      </c>
      <c r="E28" s="28"/>
    </row>
    <row r="29" spans="1:4" ht="12.75">
      <c r="A29" s="30"/>
      <c r="B29" s="17">
        <v>23</v>
      </c>
      <c r="C29" s="67" t="e">
        <f>COUNTIF('Saisie des résultats'!Y$9:Y$208,1)/(200-COUNTIF('Liste d''élèves'!$C$7:$C$206,""))</f>
        <v>#DIV/0!</v>
      </c>
      <c r="D29" s="74" t="s">
        <v>46</v>
      </c>
    </row>
    <row r="30" spans="1:4" ht="12.75">
      <c r="A30" s="30"/>
      <c r="B30" s="17">
        <v>24</v>
      </c>
      <c r="C30" s="67" t="e">
        <f>COUNTIF('Saisie des résultats'!Z$9:Z$208,1)/(200-COUNTIF('Liste d''élèves'!$C$7:$C$206,""))</f>
        <v>#DIV/0!</v>
      </c>
      <c r="D30" s="74" t="s">
        <v>47</v>
      </c>
    </row>
    <row r="31" spans="1:4" ht="12.75">
      <c r="A31" s="30"/>
      <c r="B31" s="17">
        <v>25</v>
      </c>
      <c r="C31" s="67" t="e">
        <f>COUNTIF('Saisie des résultats'!AA$9:AA$208,1)/(200-COUNTIF('Liste d''élèves'!$C$7:$C$206,""))</f>
        <v>#DIV/0!</v>
      </c>
      <c r="D31" s="74" t="s">
        <v>48</v>
      </c>
    </row>
    <row r="32" spans="1:4" ht="12.75">
      <c r="A32" s="30"/>
      <c r="B32" s="17">
        <v>26</v>
      </c>
      <c r="C32" s="67" t="e">
        <f>COUNTIF('Saisie des résultats'!AB$9:AB$208,1)/(200-COUNTIF('Liste d''élèves'!$C$7:$C$206,""))</f>
        <v>#DIV/0!</v>
      </c>
      <c r="D32" s="79" t="s">
        <v>49</v>
      </c>
    </row>
    <row r="33" spans="1:4" ht="12.75">
      <c r="A33" s="30"/>
      <c r="B33" s="17">
        <v>27</v>
      </c>
      <c r="C33" s="67" t="e">
        <f>COUNTIF('Saisie des résultats'!AC$9:AC$208,1)/(200-COUNTIF('Liste d''élèves'!$C$7:$C$206,""))</f>
        <v>#DIV/0!</v>
      </c>
      <c r="D33" s="74" t="s">
        <v>50</v>
      </c>
    </row>
    <row r="34" spans="1:4" ht="12.75">
      <c r="A34" s="30"/>
      <c r="B34" s="17">
        <v>28</v>
      </c>
      <c r="C34" s="67" t="e">
        <f>COUNTIF('Saisie des résultats'!AD$9:AD$208,1)/(200-COUNTIF('Liste d''élèves'!$C$7:$C$206,""))</f>
        <v>#DIV/0!</v>
      </c>
      <c r="D34" s="74" t="s">
        <v>51</v>
      </c>
    </row>
    <row r="35" spans="1:4" ht="12.75">
      <c r="A35" s="30"/>
      <c r="B35" s="17">
        <v>29</v>
      </c>
      <c r="C35" s="67" t="e">
        <f>COUNTIF('Saisie des résultats'!AE$9:AE$208,1)/(200-COUNTIF('Liste d''élèves'!$C$7:$C$206,""))</f>
        <v>#DIV/0!</v>
      </c>
      <c r="D35" s="74" t="s">
        <v>52</v>
      </c>
    </row>
    <row r="36" spans="1:4" ht="12.75">
      <c r="A36" s="30"/>
      <c r="B36" s="17">
        <v>30</v>
      </c>
      <c r="C36" s="67" t="e">
        <f>COUNTIF('Saisie des résultats'!AF$9:AF$208,1)/(200-COUNTIF('Liste d''élèves'!$C$7:$C$206,""))</f>
        <v>#DIV/0!</v>
      </c>
      <c r="D36" s="74" t="s">
        <v>69</v>
      </c>
    </row>
    <row r="37" spans="1:4" ht="12.75">
      <c r="A37" s="30"/>
      <c r="B37" s="17">
        <v>31</v>
      </c>
      <c r="C37" s="67" t="e">
        <f>COUNTIF('Saisie des résultats'!AG$9:AG$208,1)/(200-COUNTIF('Liste d''élèves'!$C$7:$C$206,""))</f>
        <v>#DIV/0!</v>
      </c>
      <c r="D37" s="74" t="s">
        <v>53</v>
      </c>
    </row>
    <row r="38" spans="1:4" ht="12.75">
      <c r="A38" s="30"/>
      <c r="B38" s="17">
        <v>32</v>
      </c>
      <c r="C38" s="67" t="e">
        <f>COUNTIF('Saisie des résultats'!AH$9:AH$208,1)/(200-COUNTIF('Liste d''élèves'!$C$7:$C$206,""))</f>
        <v>#DIV/0!</v>
      </c>
      <c r="D38" s="74" t="s">
        <v>54</v>
      </c>
    </row>
    <row r="39" spans="1:4" ht="12.75">
      <c r="A39" s="30"/>
      <c r="B39" s="17">
        <v>33</v>
      </c>
      <c r="C39" s="67" t="e">
        <f>COUNTIF('Saisie des résultats'!AI$9:AI$208,1)/(200-COUNTIF('Liste d''élèves'!$C$7:$C$206,""))</f>
        <v>#DIV/0!</v>
      </c>
      <c r="D39" s="74" t="s">
        <v>55</v>
      </c>
    </row>
    <row r="40" spans="1:4" ht="12.75">
      <c r="A40" s="30"/>
      <c r="B40" s="17">
        <v>34</v>
      </c>
      <c r="C40" s="67" t="e">
        <f>COUNTIF('Saisie des résultats'!AJ$9:AJ$208,1)/(200-COUNTIF('Liste d''élèves'!$C$7:$C$206,""))</f>
        <v>#DIV/0!</v>
      </c>
      <c r="D40" s="74" t="s">
        <v>56</v>
      </c>
    </row>
    <row r="41" spans="1:4" ht="12.75">
      <c r="A41" s="30"/>
      <c r="B41" s="17">
        <v>35</v>
      </c>
      <c r="C41" s="67" t="e">
        <f>COUNTIF('Saisie des résultats'!AK$9:AK$208,1)/(200-COUNTIF('Liste d''élèves'!$C$7:$C$206,""))</f>
        <v>#DIV/0!</v>
      </c>
      <c r="D41" s="74" t="s">
        <v>57</v>
      </c>
    </row>
    <row r="42" spans="1:4" ht="12.75">
      <c r="A42" s="30"/>
      <c r="B42" s="17">
        <v>36</v>
      </c>
      <c r="C42" s="67" t="e">
        <f>COUNTIF('Saisie des résultats'!AL$9:AL$208,1)/(200-COUNTIF('Liste d''élèves'!$C$7:$C$206,""))</f>
        <v>#DIV/0!</v>
      </c>
      <c r="D42" s="74" t="s">
        <v>73</v>
      </c>
    </row>
    <row r="43" spans="1:4" ht="12.75">
      <c r="A43" s="30"/>
      <c r="B43" s="17">
        <v>37</v>
      </c>
      <c r="C43" s="67" t="e">
        <f>COUNTIF('Saisie des résultats'!AM$9:AM$208,1)/(200-COUNTIF('Liste d''élèves'!$C$7:$C$206,""))</f>
        <v>#DIV/0!</v>
      </c>
      <c r="D43" s="74" t="s">
        <v>58</v>
      </c>
    </row>
    <row r="44" spans="1:4" ht="12.75">
      <c r="A44" s="30"/>
      <c r="B44" s="17">
        <v>38</v>
      </c>
      <c r="C44" s="67" t="e">
        <f>COUNTIF('Saisie des résultats'!AN$9:AN$208,1)/(200-COUNTIF('Liste d''élèves'!$C$7:$C$206,""))</f>
        <v>#DIV/0!</v>
      </c>
      <c r="D44" s="74" t="s">
        <v>70</v>
      </c>
    </row>
    <row r="45" spans="1:4" ht="12.75">
      <c r="A45" s="30"/>
      <c r="B45" s="17">
        <v>39</v>
      </c>
      <c r="C45" s="67" t="e">
        <f>COUNTIF('Saisie des résultats'!AO$9:AO$208,1)/(200-COUNTIF('Liste d''élèves'!$C$7:$C$206,""))</f>
        <v>#DIV/0!</v>
      </c>
      <c r="D45" s="74" t="s">
        <v>59</v>
      </c>
    </row>
    <row r="46" spans="1:4" ht="12.75">
      <c r="A46" s="30"/>
      <c r="B46" s="17">
        <v>40</v>
      </c>
      <c r="C46" s="67" t="e">
        <f>COUNTIF('Saisie des résultats'!AP$9:AP$208,1)/(200-COUNTIF('Liste d''élèves'!$C$7:$C$206,""))</f>
        <v>#DIV/0!</v>
      </c>
      <c r="D46" s="74" t="s">
        <v>44</v>
      </c>
    </row>
    <row r="47" spans="1:5" ht="12.75" customHeight="1">
      <c r="A47" s="30"/>
      <c r="B47" s="17">
        <v>41</v>
      </c>
      <c r="C47" s="67" t="e">
        <f>COUNTIF('Saisie des résultats'!AQ$9:AQ$208,1)/(200-COUNTIF('Liste d''élèves'!$C$7:$C$206,""))</f>
        <v>#DIV/0!</v>
      </c>
      <c r="D47" s="74" t="s">
        <v>60</v>
      </c>
      <c r="E47" s="28"/>
    </row>
    <row r="48" spans="1:4" ht="12.75">
      <c r="A48" s="30"/>
      <c r="B48" s="17">
        <v>42</v>
      </c>
      <c r="C48" s="67" t="e">
        <f>COUNTIF('Saisie des résultats'!AR$9:AR$208,1)/(200-COUNTIF('Liste d''élèves'!$C$7:$C$206,""))</f>
        <v>#DIV/0!</v>
      </c>
      <c r="D48" s="74" t="s">
        <v>61</v>
      </c>
    </row>
    <row r="49" spans="1:4" ht="12.75">
      <c r="A49" s="30"/>
      <c r="B49" s="17">
        <v>43</v>
      </c>
      <c r="C49" s="67" t="e">
        <f>COUNTIF('Saisie des résultats'!AS$9:AS$208,1)/(200-COUNTIF('Liste d''élèves'!$C$7:$C$206,""))</f>
        <v>#DIV/0!</v>
      </c>
      <c r="D49" s="74" t="s">
        <v>62</v>
      </c>
    </row>
    <row r="50" spans="1:4" ht="12.75">
      <c r="A50" s="30"/>
      <c r="B50" s="17">
        <v>44</v>
      </c>
      <c r="C50" s="67" t="e">
        <f>COUNTIF('Saisie des résultats'!AT$9:AT$208,1)/(200-COUNTIF('Liste d''élèves'!$C$7:$C$206,""))</f>
        <v>#DIV/0!</v>
      </c>
      <c r="D50" s="74" t="s">
        <v>63</v>
      </c>
    </row>
    <row r="51" spans="1:4" ht="12.75">
      <c r="A51" s="30"/>
      <c r="B51" s="17">
        <v>45</v>
      </c>
      <c r="C51" s="67" t="e">
        <f>COUNTIF('Saisie des résultats'!AU$9:AU$208,1)/(200-COUNTIF('Liste d''élèves'!$C$7:$C$206,""))</f>
        <v>#DIV/0!</v>
      </c>
      <c r="D51" s="74" t="s">
        <v>64</v>
      </c>
    </row>
    <row r="52" spans="1:4" ht="12.75">
      <c r="A52" s="30"/>
      <c r="B52" s="17">
        <v>46</v>
      </c>
      <c r="C52" s="67" t="e">
        <f>COUNTIF('Saisie des résultats'!AV$9:AV$208,1)/(200-COUNTIF('Liste d''élèves'!$C$7:$C$206,""))</f>
        <v>#DIV/0!</v>
      </c>
      <c r="D52" s="74" t="s">
        <v>65</v>
      </c>
    </row>
    <row r="53" spans="1:5" ht="12.75" customHeight="1">
      <c r="A53" s="30"/>
      <c r="B53" s="17">
        <v>47</v>
      </c>
      <c r="C53" s="67" t="e">
        <f>COUNTIF('Saisie des résultats'!AW$9:AW$208,1)/(200-COUNTIF('Liste d''élèves'!$C$7:$C$206,""))</f>
        <v>#DIV/0!</v>
      </c>
      <c r="D53" s="74" t="s">
        <v>64</v>
      </c>
      <c r="E53" s="28"/>
    </row>
    <row r="54" spans="1:4" ht="13.5" thickBot="1">
      <c r="A54" s="30"/>
      <c r="B54" s="18">
        <v>48</v>
      </c>
      <c r="C54" s="68" t="e">
        <f>COUNTIF('Saisie des résultats'!AX$9:AX$208,1)/(200-COUNTIF('Liste d''élèves'!$C$7:$C$206,""))</f>
        <v>#DIV/0!</v>
      </c>
      <c r="D54" s="76" t="s">
        <v>65</v>
      </c>
    </row>
    <row r="55" spans="2:4" ht="12.75">
      <c r="B55" s="26"/>
      <c r="C55" s="25"/>
      <c r="D55" s="77"/>
    </row>
    <row r="56" spans="2:4" ht="12.75">
      <c r="B56" s="26"/>
      <c r="C56" s="25"/>
      <c r="D56" s="77"/>
    </row>
    <row r="57" spans="2:4" ht="12.75">
      <c r="B57" s="26"/>
      <c r="C57" s="25"/>
      <c r="D57" s="77"/>
    </row>
    <row r="58" ht="12.75">
      <c r="D58" s="78"/>
    </row>
    <row r="59" ht="12.75">
      <c r="D59" s="78"/>
    </row>
    <row r="60" ht="12.75">
      <c r="D60" s="78"/>
    </row>
    <row r="61" ht="12.75">
      <c r="D61" s="78"/>
    </row>
    <row r="62" ht="12.75">
      <c r="D62" s="78"/>
    </row>
    <row r="63" ht="12.75">
      <c r="D63" s="78"/>
    </row>
    <row r="64" ht="12.75">
      <c r="D64" s="78"/>
    </row>
    <row r="65" ht="12.75">
      <c r="D65" s="78"/>
    </row>
    <row r="66" ht="12.75">
      <c r="D66" s="78"/>
    </row>
    <row r="67" ht="12.75">
      <c r="D67" s="78"/>
    </row>
    <row r="68" ht="12.75">
      <c r="D68" s="78"/>
    </row>
    <row r="69" ht="12.75">
      <c r="D69" s="78"/>
    </row>
    <row r="70" ht="12.75">
      <c r="D70" s="78"/>
    </row>
    <row r="71" ht="12.75">
      <c r="D71" s="78"/>
    </row>
    <row r="72" ht="12.75">
      <c r="D72" s="78"/>
    </row>
    <row r="73" ht="12.75">
      <c r="D73" s="78"/>
    </row>
    <row r="74" ht="12.75">
      <c r="D74" s="78"/>
    </row>
    <row r="75" ht="12.75">
      <c r="D75" s="78"/>
    </row>
    <row r="76" ht="12.75">
      <c r="D76" s="78"/>
    </row>
    <row r="77" ht="12.75">
      <c r="D77" s="78"/>
    </row>
    <row r="78" ht="12.75">
      <c r="D78" s="78"/>
    </row>
    <row r="79" ht="12.75">
      <c r="D79" s="78"/>
    </row>
    <row r="80" ht="12.75">
      <c r="D80" s="78"/>
    </row>
    <row r="81" ht="12.75">
      <c r="D81" s="78"/>
    </row>
    <row r="82" ht="12.75">
      <c r="D82" s="78"/>
    </row>
    <row r="83" ht="12.75">
      <c r="D83" s="78"/>
    </row>
    <row r="84" ht="12.75">
      <c r="D84" s="78"/>
    </row>
    <row r="85" ht="12.75">
      <c r="D85" s="78"/>
    </row>
    <row r="86" ht="12.75">
      <c r="D86" s="78"/>
    </row>
    <row r="87" ht="12.75">
      <c r="D87" s="78"/>
    </row>
    <row r="88" ht="12.75">
      <c r="D88" s="78"/>
    </row>
    <row r="89" ht="12.75">
      <c r="D89" s="78"/>
    </row>
    <row r="90" ht="12.75">
      <c r="D90" s="78"/>
    </row>
    <row r="91" ht="12.75">
      <c r="D91" s="78"/>
    </row>
    <row r="92" ht="12.75">
      <c r="D92" s="78"/>
    </row>
    <row r="93" ht="12.75">
      <c r="D93" s="78"/>
    </row>
    <row r="94" ht="12.75">
      <c r="D94" s="78"/>
    </row>
    <row r="95" ht="12.75">
      <c r="D95" s="78"/>
    </row>
    <row r="96" ht="12.75">
      <c r="D96" s="78"/>
    </row>
    <row r="97" ht="12.75">
      <c r="D97" s="78"/>
    </row>
    <row r="98" ht="12.75">
      <c r="D98" s="78"/>
    </row>
    <row r="99" ht="12.75">
      <c r="D99" s="78"/>
    </row>
    <row r="100" ht="12.75">
      <c r="D100" s="78"/>
    </row>
    <row r="101" ht="12.75">
      <c r="D101" s="78"/>
    </row>
    <row r="102" ht="12.75">
      <c r="D102" s="78"/>
    </row>
    <row r="103" ht="12.75">
      <c r="D103" s="78"/>
    </row>
    <row r="104" ht="12.75">
      <c r="D104" s="78"/>
    </row>
    <row r="105" ht="12.75">
      <c r="D105" s="78"/>
    </row>
    <row r="106" ht="12.75">
      <c r="D106" s="78"/>
    </row>
    <row r="107" ht="12.75">
      <c r="D107" s="78"/>
    </row>
    <row r="108" ht="12.75">
      <c r="D108" s="78"/>
    </row>
    <row r="109" ht="12.75">
      <c r="D109" s="78"/>
    </row>
    <row r="110" ht="12.75">
      <c r="D110" s="78"/>
    </row>
    <row r="111" ht="12.75">
      <c r="D111" s="78"/>
    </row>
    <row r="112" ht="12.75">
      <c r="D112" s="78"/>
    </row>
    <row r="113" ht="12.75">
      <c r="D113" s="78"/>
    </row>
    <row r="114" ht="12.75">
      <c r="D114" s="78"/>
    </row>
    <row r="115" ht="12.75">
      <c r="D115" s="78"/>
    </row>
    <row r="116" ht="12.75">
      <c r="D116" s="78"/>
    </row>
    <row r="117" ht="12.75">
      <c r="D117" s="78"/>
    </row>
    <row r="118" ht="12.75">
      <c r="D118" s="78"/>
    </row>
    <row r="119" ht="12.75">
      <c r="D119" s="78"/>
    </row>
    <row r="120" ht="12.75">
      <c r="D120" s="78"/>
    </row>
    <row r="121" ht="12.75">
      <c r="D121" s="78"/>
    </row>
    <row r="122" ht="12.75">
      <c r="D122" s="78"/>
    </row>
    <row r="123" ht="12.75">
      <c r="D123" s="78"/>
    </row>
    <row r="124" ht="12.75">
      <c r="D124" s="78"/>
    </row>
    <row r="125" ht="12.75">
      <c r="D125" s="78"/>
    </row>
    <row r="126" ht="12.75">
      <c r="D126" s="78"/>
    </row>
    <row r="127" ht="12.75">
      <c r="D127" s="78"/>
    </row>
    <row r="128" ht="12.75">
      <c r="D128" s="78"/>
    </row>
    <row r="129" ht="12.75">
      <c r="D129" s="78"/>
    </row>
    <row r="130" ht="12.75">
      <c r="D130" s="78"/>
    </row>
    <row r="131" ht="12.75">
      <c r="D131" s="78"/>
    </row>
    <row r="132" ht="12.75">
      <c r="D132" s="78"/>
    </row>
    <row r="133" ht="12.75">
      <c r="D133" s="78"/>
    </row>
    <row r="134" ht="12.75">
      <c r="D134" s="78"/>
    </row>
    <row r="135" ht="12.75">
      <c r="D135" s="78"/>
    </row>
    <row r="136" ht="12.75">
      <c r="D136" s="78"/>
    </row>
    <row r="137" ht="12.75">
      <c r="D137" s="78"/>
    </row>
    <row r="138" ht="12.75">
      <c r="D138" s="78"/>
    </row>
    <row r="139" ht="12.75">
      <c r="D139" s="78"/>
    </row>
    <row r="140" ht="12.75">
      <c r="D140" s="78"/>
    </row>
    <row r="141" ht="12.75">
      <c r="D141" s="78"/>
    </row>
    <row r="142" ht="12.75">
      <c r="D142" s="78"/>
    </row>
    <row r="143" ht="12.75">
      <c r="D143" s="78"/>
    </row>
    <row r="144" ht="12.75">
      <c r="D144" s="78"/>
    </row>
    <row r="145" ht="12.75">
      <c r="D145" s="78"/>
    </row>
    <row r="146" ht="12.75">
      <c r="D146" s="78"/>
    </row>
    <row r="147" ht="12.75">
      <c r="D147" s="78"/>
    </row>
    <row r="148" ht="12.75">
      <c r="D148" s="78"/>
    </row>
    <row r="149" ht="12.75">
      <c r="D149" s="78"/>
    </row>
    <row r="150" ht="12.75">
      <c r="D150" s="78"/>
    </row>
    <row r="151" ht="12.75">
      <c r="D151" s="78"/>
    </row>
    <row r="152" ht="12.75">
      <c r="D152" s="78"/>
    </row>
    <row r="153" ht="12.75">
      <c r="D153" s="78"/>
    </row>
    <row r="154" ht="12.75">
      <c r="D154" s="78"/>
    </row>
    <row r="155" ht="12.75">
      <c r="D155" s="78"/>
    </row>
    <row r="156" ht="12.75">
      <c r="D156" s="78"/>
    </row>
    <row r="157" ht="12.75">
      <c r="D157" s="78"/>
    </row>
    <row r="158" ht="12.75">
      <c r="D158" s="78"/>
    </row>
    <row r="159" ht="12.75">
      <c r="D159" s="78"/>
    </row>
    <row r="160" ht="12.75">
      <c r="D160" s="78"/>
    </row>
    <row r="161" ht="12.75">
      <c r="D161" s="78"/>
    </row>
    <row r="162" ht="12.75">
      <c r="D162" s="78"/>
    </row>
    <row r="163" ht="12.75">
      <c r="D163" s="78"/>
    </row>
    <row r="164" ht="12.75">
      <c r="D164" s="78"/>
    </row>
    <row r="165" ht="12.75">
      <c r="D165" s="78"/>
    </row>
    <row r="166" ht="12.75">
      <c r="D166" s="78"/>
    </row>
    <row r="167" ht="12.75">
      <c r="D167" s="78"/>
    </row>
    <row r="168" ht="12.75">
      <c r="D168" s="78"/>
    </row>
    <row r="169" ht="12.75">
      <c r="D169" s="78"/>
    </row>
    <row r="170" ht="12.75">
      <c r="D170" s="78"/>
    </row>
    <row r="171" ht="12.75">
      <c r="D171" s="78"/>
    </row>
    <row r="172" ht="12.75">
      <c r="D172" s="78"/>
    </row>
    <row r="173" ht="12.75">
      <c r="D173" s="78"/>
    </row>
    <row r="174" ht="12.75">
      <c r="D174" s="78"/>
    </row>
    <row r="175" ht="12.75">
      <c r="D175" s="78"/>
    </row>
    <row r="176" ht="12.75">
      <c r="D176" s="78"/>
    </row>
    <row r="177" ht="12.75">
      <c r="D177" s="78"/>
    </row>
    <row r="178" ht="12.75">
      <c r="D178" s="78"/>
    </row>
    <row r="179" ht="12.75">
      <c r="D179" s="78"/>
    </row>
    <row r="180" ht="12.75">
      <c r="D180" s="78"/>
    </row>
    <row r="181" ht="12.75">
      <c r="D181" s="78"/>
    </row>
    <row r="182" ht="12.75">
      <c r="D182" s="78"/>
    </row>
    <row r="183" ht="12.75">
      <c r="D183" s="78"/>
    </row>
    <row r="184" ht="12.75">
      <c r="D184" s="78"/>
    </row>
    <row r="185" ht="12.75">
      <c r="D185" s="78"/>
    </row>
    <row r="186" ht="12.75">
      <c r="D186" s="78"/>
    </row>
    <row r="187" ht="12.75">
      <c r="D187" s="78"/>
    </row>
    <row r="188" ht="12.75">
      <c r="D188" s="78"/>
    </row>
    <row r="189" ht="12.75">
      <c r="D189" s="78"/>
    </row>
    <row r="190" ht="12.75">
      <c r="D190" s="78"/>
    </row>
    <row r="191" ht="12.75">
      <c r="D191" s="78"/>
    </row>
    <row r="192" ht="12.75">
      <c r="D192" s="78"/>
    </row>
    <row r="193" ht="12.75">
      <c r="D193" s="78"/>
    </row>
    <row r="194" ht="12.75">
      <c r="D194" s="78"/>
    </row>
    <row r="195" ht="12.75">
      <c r="D195" s="78"/>
    </row>
    <row r="196" ht="12.75">
      <c r="D196" s="78"/>
    </row>
    <row r="197" ht="12.75">
      <c r="D197" s="78"/>
    </row>
    <row r="198" ht="12.75">
      <c r="D198" s="78"/>
    </row>
    <row r="199" ht="12.75">
      <c r="D199" s="78"/>
    </row>
    <row r="200" ht="12.75">
      <c r="D200" s="78"/>
    </row>
    <row r="201" ht="12.75">
      <c r="D201" s="78"/>
    </row>
    <row r="202" ht="12.75">
      <c r="D202" s="78"/>
    </row>
    <row r="203" ht="12.75">
      <c r="D203" s="78"/>
    </row>
    <row r="204" ht="12.75">
      <c r="D204" s="78"/>
    </row>
    <row r="205" ht="12.75">
      <c r="D205" s="78"/>
    </row>
    <row r="206" ht="12.75">
      <c r="D206" s="78"/>
    </row>
    <row r="207" ht="12.75">
      <c r="D207" s="78"/>
    </row>
    <row r="208" ht="12.75">
      <c r="D208" s="78"/>
    </row>
    <row r="209" ht="12.75">
      <c r="D209" s="78"/>
    </row>
    <row r="210" ht="12.75">
      <c r="D210" s="78"/>
    </row>
    <row r="211" ht="12.75">
      <c r="D211" s="78"/>
    </row>
    <row r="212" ht="12.75">
      <c r="D212" s="78"/>
    </row>
    <row r="213" ht="12.75">
      <c r="D213" s="78"/>
    </row>
    <row r="214" ht="12.75">
      <c r="D214" s="78"/>
    </row>
    <row r="215" ht="12.75">
      <c r="D215" s="78"/>
    </row>
    <row r="216" ht="12.75">
      <c r="D216" s="78"/>
    </row>
    <row r="217" ht="12.75">
      <c r="D217" s="78"/>
    </row>
    <row r="218" ht="12.75">
      <c r="D218" s="78"/>
    </row>
    <row r="219" ht="12.75">
      <c r="D219" s="78"/>
    </row>
    <row r="220" ht="12.75">
      <c r="D220" s="78"/>
    </row>
    <row r="221" ht="12.75">
      <c r="D221" s="78"/>
    </row>
    <row r="222" ht="12.75">
      <c r="D222" s="78"/>
    </row>
    <row r="223" ht="12.75">
      <c r="D223" s="78"/>
    </row>
    <row r="224" ht="12.75">
      <c r="D224" s="78"/>
    </row>
    <row r="225" ht="12.75">
      <c r="D225" s="78"/>
    </row>
    <row r="226" ht="12.75">
      <c r="D226" s="78"/>
    </row>
    <row r="227" ht="12.75">
      <c r="D227" s="78"/>
    </row>
    <row r="228" ht="12.75">
      <c r="D228" s="78"/>
    </row>
    <row r="229" ht="12.75">
      <c r="D229" s="78"/>
    </row>
    <row r="230" ht="12.75">
      <c r="D230" s="78"/>
    </row>
    <row r="231" ht="12.75">
      <c r="D231" s="78"/>
    </row>
    <row r="232" ht="12.75">
      <c r="D232" s="78"/>
    </row>
    <row r="233" ht="12.75">
      <c r="D233" s="78"/>
    </row>
    <row r="234" ht="12.75">
      <c r="D234" s="78"/>
    </row>
    <row r="235" ht="12.75">
      <c r="D235" s="78"/>
    </row>
    <row r="236" ht="12.75">
      <c r="D236" s="78"/>
    </row>
    <row r="237" ht="12.75">
      <c r="D237" s="78"/>
    </row>
    <row r="238" ht="12.75">
      <c r="D238" s="78"/>
    </row>
    <row r="239" ht="12.75">
      <c r="D239" s="78"/>
    </row>
    <row r="240" ht="12.75">
      <c r="D240" s="78"/>
    </row>
    <row r="241" ht="12.75">
      <c r="D241" s="78"/>
    </row>
    <row r="242" ht="12.75">
      <c r="D242" s="78"/>
    </row>
    <row r="243" ht="12.75">
      <c r="D243" s="78"/>
    </row>
    <row r="244" ht="12.75">
      <c r="D244" s="78"/>
    </row>
    <row r="245" ht="12.75">
      <c r="D245" s="78"/>
    </row>
    <row r="246" ht="12.75">
      <c r="D246" s="78"/>
    </row>
    <row r="247" ht="12.75">
      <c r="D247" s="78"/>
    </row>
    <row r="248" ht="12.75">
      <c r="D248" s="78"/>
    </row>
    <row r="249" ht="12.75">
      <c r="D249" s="78"/>
    </row>
    <row r="250" ht="12.75">
      <c r="D250" s="78"/>
    </row>
    <row r="251" ht="12.75">
      <c r="D251" s="78"/>
    </row>
    <row r="252" ht="12.75">
      <c r="D252" s="78"/>
    </row>
    <row r="253" ht="12.75">
      <c r="D253" s="78"/>
    </row>
    <row r="254" ht="12.75">
      <c r="D254" s="78"/>
    </row>
    <row r="255" ht="12.75">
      <c r="D255" s="78"/>
    </row>
    <row r="256" ht="12.75">
      <c r="D256" s="78"/>
    </row>
    <row r="257" ht="12.75">
      <c r="D257" s="78"/>
    </row>
    <row r="258" ht="12.75">
      <c r="D258" s="78"/>
    </row>
    <row r="259" ht="12.75">
      <c r="D259" s="78"/>
    </row>
    <row r="260" ht="12.75">
      <c r="D260" s="78"/>
    </row>
    <row r="261" ht="12.75">
      <c r="D261" s="78"/>
    </row>
    <row r="262" ht="12.75">
      <c r="D262" s="78"/>
    </row>
    <row r="263" ht="12.75">
      <c r="D263" s="78"/>
    </row>
    <row r="264" ht="12.75">
      <c r="D264" s="78"/>
    </row>
    <row r="265" ht="12.75">
      <c r="D265" s="78"/>
    </row>
    <row r="266" ht="12.75">
      <c r="D266" s="78"/>
    </row>
    <row r="267" ht="12.75">
      <c r="D267" s="78"/>
    </row>
    <row r="268" ht="12.75">
      <c r="D268" s="78"/>
    </row>
    <row r="269" ht="12.75">
      <c r="D269" s="78"/>
    </row>
    <row r="270" ht="12.75">
      <c r="D270" s="78"/>
    </row>
    <row r="271" ht="12.75">
      <c r="D271" s="78"/>
    </row>
    <row r="272" ht="12.75">
      <c r="D272" s="78"/>
    </row>
    <row r="273" ht="12.75">
      <c r="D273" s="78"/>
    </row>
    <row r="274" ht="12.75">
      <c r="D274" s="78"/>
    </row>
    <row r="275" ht="12.75">
      <c r="D275" s="78"/>
    </row>
    <row r="276" ht="12.75">
      <c r="D276" s="78"/>
    </row>
    <row r="277" ht="12.75">
      <c r="D277" s="78"/>
    </row>
    <row r="278" ht="12.75">
      <c r="D278" s="78"/>
    </row>
    <row r="279" ht="12.75">
      <c r="D279" s="78"/>
    </row>
    <row r="280" ht="12.75">
      <c r="D280" s="78"/>
    </row>
    <row r="281" ht="12.75">
      <c r="D281" s="78"/>
    </row>
    <row r="282" ht="12.75">
      <c r="D282" s="78"/>
    </row>
    <row r="283" ht="12.75">
      <c r="D283" s="78"/>
    </row>
    <row r="284" ht="12.75">
      <c r="D284" s="78"/>
    </row>
    <row r="285" ht="12.75">
      <c r="D285" s="78"/>
    </row>
    <row r="286" ht="12.75">
      <c r="D286" s="78"/>
    </row>
    <row r="287" ht="12.75">
      <c r="D287" s="78"/>
    </row>
    <row r="288" ht="12.75">
      <c r="D288" s="78"/>
    </row>
    <row r="289" ht="12.75">
      <c r="D289" s="78"/>
    </row>
    <row r="290" ht="12.75">
      <c r="D290" s="78"/>
    </row>
    <row r="291" ht="12.75">
      <c r="D291" s="78"/>
    </row>
    <row r="292" ht="12.75">
      <c r="D292" s="78"/>
    </row>
    <row r="293" ht="12.75">
      <c r="D293" s="78"/>
    </row>
    <row r="294" ht="12.75">
      <c r="D294" s="78"/>
    </row>
    <row r="295" ht="12.75">
      <c r="D295" s="78"/>
    </row>
    <row r="296" ht="12.75">
      <c r="D296" s="78"/>
    </row>
    <row r="297" ht="12.75">
      <c r="D297" s="78"/>
    </row>
    <row r="298" ht="12.75">
      <c r="D298" s="78"/>
    </row>
    <row r="299" ht="12.75">
      <c r="D299" s="78"/>
    </row>
    <row r="300" ht="12.75">
      <c r="D300" s="78"/>
    </row>
    <row r="301" ht="12.75">
      <c r="D301" s="78"/>
    </row>
    <row r="302" ht="12.75">
      <c r="D302" s="78"/>
    </row>
    <row r="303" ht="12.75">
      <c r="D303" s="78"/>
    </row>
    <row r="304" ht="12.75">
      <c r="D304" s="78"/>
    </row>
    <row r="305" ht="12.75">
      <c r="D305" s="78"/>
    </row>
    <row r="306" ht="12.75">
      <c r="D306" s="78"/>
    </row>
    <row r="307" ht="12.75">
      <c r="D307" s="78"/>
    </row>
    <row r="308" ht="12.75">
      <c r="D308" s="78"/>
    </row>
    <row r="309" ht="12.75">
      <c r="D309" s="78"/>
    </row>
    <row r="310" ht="12.75">
      <c r="D310" s="78"/>
    </row>
    <row r="311" ht="12.75">
      <c r="D311" s="78"/>
    </row>
    <row r="312" ht="12.75">
      <c r="D312" s="78"/>
    </row>
    <row r="313" ht="12.75">
      <c r="D313" s="78"/>
    </row>
    <row r="314" ht="12.75">
      <c r="D314" s="78"/>
    </row>
    <row r="315" ht="12.75">
      <c r="D315" s="78"/>
    </row>
    <row r="316" ht="12.75">
      <c r="D316" s="78"/>
    </row>
    <row r="317" ht="12.75">
      <c r="D317" s="78"/>
    </row>
    <row r="318" ht="12.75">
      <c r="D318" s="78"/>
    </row>
    <row r="319" ht="12.75">
      <c r="D319" s="78"/>
    </row>
    <row r="320" ht="12.75">
      <c r="D320" s="78"/>
    </row>
    <row r="321" ht="12.75">
      <c r="D321" s="78"/>
    </row>
    <row r="322" ht="12.75">
      <c r="D322" s="78"/>
    </row>
    <row r="323" ht="12.75">
      <c r="D323" s="78"/>
    </row>
    <row r="324" ht="12.75">
      <c r="D324" s="78"/>
    </row>
    <row r="325" ht="12.75">
      <c r="D325" s="78"/>
    </row>
    <row r="326" ht="12.75">
      <c r="D326" s="78"/>
    </row>
    <row r="327" ht="12.75">
      <c r="D327" s="78"/>
    </row>
    <row r="328" ht="12.75">
      <c r="D328" s="78"/>
    </row>
    <row r="329" ht="12.75">
      <c r="D329" s="78"/>
    </row>
    <row r="330" ht="12.75">
      <c r="D330" s="78"/>
    </row>
    <row r="331" ht="12.75">
      <c r="D331" s="78"/>
    </row>
    <row r="332" ht="12.75">
      <c r="D332" s="78"/>
    </row>
    <row r="333" ht="12.75">
      <c r="D333" s="78"/>
    </row>
    <row r="334" ht="12.75">
      <c r="D334" s="78"/>
    </row>
    <row r="335" ht="12.75">
      <c r="D335" s="78"/>
    </row>
    <row r="336" ht="12.75">
      <c r="D336" s="78"/>
    </row>
    <row r="337" ht="12.75">
      <c r="D337" s="78"/>
    </row>
    <row r="338" ht="12.75">
      <c r="D338" s="78"/>
    </row>
    <row r="339" ht="12.75">
      <c r="D339" s="78"/>
    </row>
    <row r="340" ht="12.75">
      <c r="D340" s="78"/>
    </row>
    <row r="341" ht="12.75">
      <c r="D341" s="78"/>
    </row>
    <row r="342" ht="12.75">
      <c r="D342" s="78"/>
    </row>
    <row r="343" ht="12.75">
      <c r="D343" s="78"/>
    </row>
    <row r="344" ht="12.75">
      <c r="D344" s="78"/>
    </row>
    <row r="345" ht="12.75">
      <c r="D345" s="78"/>
    </row>
    <row r="346" ht="12.75">
      <c r="D346" s="78"/>
    </row>
    <row r="347" ht="12.75">
      <c r="D347" s="78"/>
    </row>
    <row r="348" ht="12.75">
      <c r="D348" s="78"/>
    </row>
    <row r="349" ht="12.75">
      <c r="D349" s="78"/>
    </row>
    <row r="350" ht="12.75">
      <c r="D350" s="78"/>
    </row>
    <row r="351" ht="12.75">
      <c r="D351" s="78"/>
    </row>
    <row r="352" ht="12.75">
      <c r="D352" s="78"/>
    </row>
    <row r="353" ht="12.75">
      <c r="D353" s="78"/>
    </row>
    <row r="354" ht="12.75">
      <c r="D354" s="78"/>
    </row>
    <row r="355" ht="12.75">
      <c r="D355" s="78"/>
    </row>
    <row r="356" ht="12.75">
      <c r="D356" s="78"/>
    </row>
    <row r="357" ht="12.75">
      <c r="D357" s="78"/>
    </row>
    <row r="358" ht="12.75">
      <c r="D358" s="78"/>
    </row>
    <row r="359" ht="12.75">
      <c r="D359" s="78"/>
    </row>
    <row r="360" ht="12.75">
      <c r="D360" s="78"/>
    </row>
    <row r="361" ht="12.75">
      <c r="D361" s="78"/>
    </row>
    <row r="362" ht="12.75">
      <c r="D362" s="78"/>
    </row>
    <row r="363" ht="12.75">
      <c r="D363" s="78"/>
    </row>
    <row r="364" ht="12.75">
      <c r="D364" s="78"/>
    </row>
    <row r="365" ht="12.75">
      <c r="D365" s="78"/>
    </row>
    <row r="366" ht="12.75">
      <c r="D366" s="78"/>
    </row>
    <row r="367" ht="12.75">
      <c r="D367" s="78"/>
    </row>
    <row r="368" ht="12.75">
      <c r="D368" s="78"/>
    </row>
    <row r="369" ht="12.75">
      <c r="D369" s="78"/>
    </row>
    <row r="370" ht="12.75">
      <c r="D370" s="78"/>
    </row>
    <row r="371" ht="12.75">
      <c r="D371" s="78"/>
    </row>
    <row r="372" ht="12.75">
      <c r="D372" s="78"/>
    </row>
    <row r="373" ht="12.75">
      <c r="D373" s="78"/>
    </row>
    <row r="374" ht="12.75">
      <c r="D374" s="78"/>
    </row>
    <row r="375" ht="12.75">
      <c r="D375" s="78"/>
    </row>
    <row r="376" ht="12.75">
      <c r="D376" s="78"/>
    </row>
    <row r="377" ht="12.75">
      <c r="D377" s="78"/>
    </row>
    <row r="378" ht="12.75">
      <c r="D378" s="78"/>
    </row>
    <row r="379" ht="12.75">
      <c r="D379" s="78"/>
    </row>
    <row r="380" ht="12.75">
      <c r="D380" s="78"/>
    </row>
    <row r="381" ht="12.75">
      <c r="D381" s="78"/>
    </row>
    <row r="382" ht="12.75">
      <c r="D382" s="78"/>
    </row>
    <row r="383" ht="12.75">
      <c r="D383" s="78"/>
    </row>
    <row r="384" ht="12.75">
      <c r="D384" s="78"/>
    </row>
    <row r="385" ht="12.75">
      <c r="D385" s="78"/>
    </row>
    <row r="386" ht="12.75">
      <c r="D386" s="78"/>
    </row>
    <row r="387" ht="12.75">
      <c r="D387" s="78"/>
    </row>
    <row r="388" ht="12.75">
      <c r="D388" s="78"/>
    </row>
    <row r="389" ht="12.75">
      <c r="D389" s="78"/>
    </row>
    <row r="390" ht="12.75">
      <c r="D390" s="78"/>
    </row>
    <row r="391" ht="12.75">
      <c r="D391" s="78"/>
    </row>
    <row r="392" ht="12.75">
      <c r="D392" s="78"/>
    </row>
    <row r="393" ht="12.75">
      <c r="D393" s="78"/>
    </row>
    <row r="394" ht="12.75">
      <c r="D394" s="78"/>
    </row>
    <row r="395" ht="12.75">
      <c r="D395" s="78"/>
    </row>
    <row r="396" ht="12.75">
      <c r="D396" s="78"/>
    </row>
    <row r="397" ht="12.75">
      <c r="D397" s="78"/>
    </row>
    <row r="398" ht="12.75">
      <c r="D398" s="78"/>
    </row>
    <row r="399" ht="12.75">
      <c r="D399" s="78"/>
    </row>
    <row r="400" ht="12.75">
      <c r="D400" s="78"/>
    </row>
    <row r="401" ht="12.75">
      <c r="D401" s="78"/>
    </row>
    <row r="402" ht="12.75">
      <c r="D402" s="78"/>
    </row>
    <row r="403" ht="12.75">
      <c r="D403" s="78"/>
    </row>
    <row r="404" ht="12.75">
      <c r="D404" s="78"/>
    </row>
    <row r="405" ht="12.75">
      <c r="D405" s="78"/>
    </row>
    <row r="406" ht="12.75">
      <c r="D406" s="78"/>
    </row>
    <row r="407" ht="12.75">
      <c r="D407" s="78"/>
    </row>
    <row r="408" ht="12.75">
      <c r="D408" s="78"/>
    </row>
    <row r="409" ht="12.75">
      <c r="D409" s="78"/>
    </row>
    <row r="410" ht="12.75">
      <c r="D410" s="78"/>
    </row>
    <row r="411" ht="12.75">
      <c r="D411" s="78"/>
    </row>
    <row r="412" ht="12.75">
      <c r="D412" s="78"/>
    </row>
    <row r="413" ht="12.75">
      <c r="D413" s="78"/>
    </row>
    <row r="414" ht="12.75">
      <c r="D414" s="78"/>
    </row>
    <row r="415" ht="12.75">
      <c r="D415" s="78"/>
    </row>
    <row r="416" ht="12.75">
      <c r="D416" s="78"/>
    </row>
    <row r="417" ht="12.75">
      <c r="D417" s="78"/>
    </row>
    <row r="418" ht="12.75">
      <c r="D418" s="78"/>
    </row>
    <row r="419" ht="12.75">
      <c r="D419" s="78"/>
    </row>
    <row r="420" ht="12.75">
      <c r="D420" s="78"/>
    </row>
    <row r="421" ht="12.75">
      <c r="D421" s="78"/>
    </row>
    <row r="422" ht="12.75">
      <c r="D422" s="78"/>
    </row>
    <row r="423" ht="12.75">
      <c r="D423" s="78"/>
    </row>
    <row r="424" ht="12.75">
      <c r="D424" s="78"/>
    </row>
    <row r="425" ht="12.75">
      <c r="D425" s="78"/>
    </row>
    <row r="426" ht="12.75">
      <c r="D426" s="78"/>
    </row>
    <row r="427" ht="12.75">
      <c r="D427" s="78"/>
    </row>
    <row r="428" ht="12.75">
      <c r="D428" s="78"/>
    </row>
    <row r="429" ht="12.75">
      <c r="D429" s="78"/>
    </row>
    <row r="430" ht="12.75">
      <c r="D430" s="78"/>
    </row>
    <row r="431" ht="12.75">
      <c r="D431" s="78"/>
    </row>
    <row r="432" ht="12.75">
      <c r="D432" s="78"/>
    </row>
    <row r="433" ht="12.75">
      <c r="D433" s="78"/>
    </row>
    <row r="434" ht="12.75">
      <c r="D434" s="78"/>
    </row>
    <row r="435" ht="12.75">
      <c r="D435" s="78"/>
    </row>
    <row r="436" ht="12.75">
      <c r="D436" s="78"/>
    </row>
    <row r="437" ht="12.75">
      <c r="D437" s="78"/>
    </row>
    <row r="438" ht="12.75">
      <c r="D438" s="78"/>
    </row>
    <row r="439" ht="12.75">
      <c r="D439" s="78"/>
    </row>
    <row r="440" ht="12.75">
      <c r="D440" s="78"/>
    </row>
    <row r="441" ht="12.75">
      <c r="D441" s="78"/>
    </row>
    <row r="442" ht="12.75">
      <c r="D442" s="78"/>
    </row>
    <row r="443" ht="12.75">
      <c r="D443" s="78"/>
    </row>
    <row r="444" ht="12.75">
      <c r="D444" s="78"/>
    </row>
    <row r="445" ht="12.75">
      <c r="D445" s="78"/>
    </row>
    <row r="446" ht="12.75">
      <c r="D446" s="78"/>
    </row>
    <row r="447" ht="12.75">
      <c r="D447" s="78"/>
    </row>
    <row r="448" ht="12.75">
      <c r="D448" s="78"/>
    </row>
    <row r="449" ht="12.75">
      <c r="D449" s="78"/>
    </row>
    <row r="450" ht="12.75">
      <c r="D450" s="78"/>
    </row>
    <row r="451" ht="12.75">
      <c r="D451" s="78"/>
    </row>
    <row r="452" ht="12.75">
      <c r="D452" s="78"/>
    </row>
    <row r="453" ht="12.75">
      <c r="D453" s="78"/>
    </row>
    <row r="454" ht="12.75">
      <c r="D454" s="78"/>
    </row>
    <row r="455" ht="12.75">
      <c r="D455" s="78"/>
    </row>
    <row r="456" ht="12.75">
      <c r="D456" s="78"/>
    </row>
    <row r="457" ht="12.75">
      <c r="D457" s="78"/>
    </row>
    <row r="458" ht="12.75">
      <c r="D458" s="78"/>
    </row>
    <row r="459" ht="12.75">
      <c r="D459" s="78"/>
    </row>
    <row r="460" ht="12.75">
      <c r="D460" s="78"/>
    </row>
    <row r="461" ht="12.75">
      <c r="D461" s="78"/>
    </row>
    <row r="462" ht="12.75">
      <c r="D462" s="78"/>
    </row>
    <row r="463" ht="12.75">
      <c r="D463" s="78"/>
    </row>
    <row r="464" ht="12.75">
      <c r="D464" s="78"/>
    </row>
    <row r="465" ht="12.75">
      <c r="D465" s="78"/>
    </row>
    <row r="466" ht="12.75">
      <c r="D466" s="78"/>
    </row>
    <row r="467" ht="12.75">
      <c r="D467" s="78"/>
    </row>
    <row r="468" ht="12.75">
      <c r="D468" s="78"/>
    </row>
    <row r="469" ht="12.75">
      <c r="D469" s="78"/>
    </row>
    <row r="470" ht="12.75">
      <c r="D470" s="78"/>
    </row>
    <row r="471" ht="12.75">
      <c r="D471" s="78"/>
    </row>
    <row r="472" ht="12.75">
      <c r="D472" s="78"/>
    </row>
    <row r="473" ht="12.75">
      <c r="D473" s="78"/>
    </row>
    <row r="474" ht="12.75">
      <c r="D474" s="78"/>
    </row>
    <row r="475" ht="12.75">
      <c r="D475" s="78"/>
    </row>
    <row r="476" ht="12.75">
      <c r="D476" s="78"/>
    </row>
    <row r="477" ht="12.75">
      <c r="D477" s="78"/>
    </row>
    <row r="478" ht="12.75">
      <c r="D478" s="78"/>
    </row>
    <row r="479" ht="12.75">
      <c r="D479" s="78"/>
    </row>
    <row r="480" ht="12.75">
      <c r="D480" s="78"/>
    </row>
    <row r="481" ht="12.75">
      <c r="D481" s="78"/>
    </row>
    <row r="482" ht="12.75">
      <c r="D482" s="78"/>
    </row>
    <row r="483" ht="12.75">
      <c r="D483" s="78"/>
    </row>
    <row r="484" ht="12.75">
      <c r="D484" s="78"/>
    </row>
    <row r="485" ht="12.75">
      <c r="D485" s="78"/>
    </row>
    <row r="486" ht="12.75">
      <c r="D486" s="78"/>
    </row>
    <row r="487" ht="12.75">
      <c r="D487" s="78"/>
    </row>
    <row r="488" ht="12.75">
      <c r="D488" s="78"/>
    </row>
    <row r="489" ht="12.75">
      <c r="D489" s="78"/>
    </row>
    <row r="490" ht="12.75">
      <c r="D490" s="78"/>
    </row>
    <row r="491" ht="12.75">
      <c r="D491" s="78"/>
    </row>
    <row r="492" ht="12.75">
      <c r="D492" s="78"/>
    </row>
    <row r="493" ht="12.75">
      <c r="D493" s="78"/>
    </row>
    <row r="494" ht="12.75">
      <c r="D494" s="78"/>
    </row>
    <row r="495" ht="12.75">
      <c r="D495" s="78"/>
    </row>
    <row r="496" ht="12.75">
      <c r="D496" s="78"/>
    </row>
    <row r="497" ht="12.75">
      <c r="D497" s="78"/>
    </row>
    <row r="498" ht="12.75">
      <c r="D498" s="78"/>
    </row>
    <row r="499" ht="12.75">
      <c r="D499" s="78"/>
    </row>
    <row r="500" ht="12.75">
      <c r="D500" s="78"/>
    </row>
    <row r="501" ht="12.75">
      <c r="D501" s="78"/>
    </row>
    <row r="502" ht="12.75">
      <c r="D502" s="78"/>
    </row>
    <row r="503" ht="12.75">
      <c r="D503" s="78"/>
    </row>
    <row r="504" ht="12.75">
      <c r="D504" s="78"/>
    </row>
    <row r="505" ht="12.75">
      <c r="D505" s="78"/>
    </row>
    <row r="506" ht="12.75">
      <c r="D506" s="78"/>
    </row>
    <row r="507" ht="12.75">
      <c r="D507" s="78"/>
    </row>
    <row r="508" ht="12.75">
      <c r="D508" s="78"/>
    </row>
    <row r="509" ht="12.75">
      <c r="D509" s="78"/>
    </row>
    <row r="510" ht="12.75">
      <c r="D510" s="78"/>
    </row>
    <row r="511" ht="12.75">
      <c r="D511" s="78"/>
    </row>
    <row r="512" ht="12.75">
      <c r="D512" s="78"/>
    </row>
    <row r="513" ht="12.75">
      <c r="D513" s="78"/>
    </row>
    <row r="514" ht="12.75">
      <c r="D514" s="78"/>
    </row>
    <row r="515" ht="12.75">
      <c r="D515" s="78"/>
    </row>
    <row r="516" ht="12.75">
      <c r="D516" s="78"/>
    </row>
    <row r="517" ht="12.75">
      <c r="D517" s="78"/>
    </row>
    <row r="518" ht="12.75">
      <c r="D518" s="78"/>
    </row>
    <row r="519" ht="12.75">
      <c r="D519" s="78"/>
    </row>
    <row r="520" ht="12.75">
      <c r="D520" s="78"/>
    </row>
    <row r="521" ht="12.75">
      <c r="D521" s="78"/>
    </row>
    <row r="522" ht="12.75">
      <c r="D522" s="78"/>
    </row>
    <row r="523" ht="12.75">
      <c r="D523" s="78"/>
    </row>
    <row r="524" ht="12.75">
      <c r="D524" s="78"/>
    </row>
    <row r="525" ht="12.75">
      <c r="D525" s="78"/>
    </row>
    <row r="526" ht="12.75">
      <c r="D526" s="78"/>
    </row>
    <row r="527" ht="12.75">
      <c r="D527" s="78"/>
    </row>
    <row r="528" ht="12.75">
      <c r="D528" s="78"/>
    </row>
    <row r="529" ht="12.75">
      <c r="D529" s="78"/>
    </row>
    <row r="530" ht="12.75">
      <c r="D530" s="78"/>
    </row>
    <row r="531" ht="12.75">
      <c r="D531" s="78"/>
    </row>
    <row r="532" ht="12.75">
      <c r="D532" s="78"/>
    </row>
    <row r="533" ht="12.75">
      <c r="D533" s="78"/>
    </row>
    <row r="534" ht="12.75">
      <c r="D534" s="78"/>
    </row>
    <row r="535" ht="12.75">
      <c r="D535" s="78"/>
    </row>
    <row r="536" ht="12.75">
      <c r="D536" s="78"/>
    </row>
    <row r="537" ht="12.75">
      <c r="D537" s="78"/>
    </row>
    <row r="538" ht="12.75">
      <c r="D538" s="78"/>
    </row>
    <row r="539" ht="12.75">
      <c r="D539" s="78"/>
    </row>
    <row r="540" ht="12.75">
      <c r="D540" s="78"/>
    </row>
    <row r="541" ht="12.75">
      <c r="D541" s="78"/>
    </row>
    <row r="542" ht="12.75">
      <c r="D542" s="78"/>
    </row>
    <row r="543" ht="12.75">
      <c r="D543" s="78"/>
    </row>
    <row r="544" ht="12.75">
      <c r="D544" s="78"/>
    </row>
    <row r="545" ht="12.75">
      <c r="D545" s="78"/>
    </row>
    <row r="546" ht="12.75">
      <c r="D546" s="78"/>
    </row>
    <row r="547" ht="12.75">
      <c r="D547" s="78"/>
    </row>
    <row r="548" ht="12.75">
      <c r="D548" s="78"/>
    </row>
    <row r="549" ht="12.75">
      <c r="D549" s="78"/>
    </row>
    <row r="550" ht="12.75">
      <c r="D550" s="78"/>
    </row>
    <row r="551" ht="12.75">
      <c r="D551" s="78"/>
    </row>
    <row r="552" ht="12.75">
      <c r="D552" s="78"/>
    </row>
    <row r="553" ht="12.75">
      <c r="D553" s="78"/>
    </row>
    <row r="554" ht="12.75">
      <c r="D554" s="78"/>
    </row>
    <row r="555" ht="12.75">
      <c r="D555" s="78"/>
    </row>
    <row r="556" ht="12.75">
      <c r="D556" s="78"/>
    </row>
    <row r="557" ht="12.75">
      <c r="D557" s="78"/>
    </row>
    <row r="558" ht="12.75">
      <c r="D558" s="78"/>
    </row>
    <row r="559" ht="12.75">
      <c r="D559" s="78"/>
    </row>
    <row r="560" ht="12.75">
      <c r="D560" s="78"/>
    </row>
    <row r="561" ht="12.75">
      <c r="D561" s="78"/>
    </row>
    <row r="562" ht="12.75">
      <c r="D562" s="78"/>
    </row>
    <row r="563" ht="12.75">
      <c r="D563" s="78"/>
    </row>
    <row r="564" ht="12.75">
      <c r="D564" s="78"/>
    </row>
    <row r="565" ht="12.75">
      <c r="D565" s="78"/>
    </row>
    <row r="566" ht="12.75">
      <c r="D566" s="78"/>
    </row>
    <row r="567" ht="12.75">
      <c r="D567" s="78"/>
    </row>
    <row r="568" ht="12.75">
      <c r="D568" s="78"/>
    </row>
    <row r="569" ht="12.75">
      <c r="D569" s="78"/>
    </row>
    <row r="570" ht="12.75">
      <c r="D570" s="78"/>
    </row>
    <row r="571" ht="12.75">
      <c r="D571" s="78"/>
    </row>
    <row r="572" ht="12.75">
      <c r="D572" s="78"/>
    </row>
    <row r="573" ht="12.75">
      <c r="D573" s="78"/>
    </row>
    <row r="574" ht="12.75">
      <c r="D574" s="78"/>
    </row>
    <row r="575" ht="12.75">
      <c r="D575" s="78"/>
    </row>
    <row r="576" ht="12.75">
      <c r="D576" s="78"/>
    </row>
    <row r="577" ht="12.75">
      <c r="D577" s="78"/>
    </row>
    <row r="578" ht="12.75">
      <c r="D578" s="78"/>
    </row>
    <row r="579" ht="12.75">
      <c r="D579" s="78"/>
    </row>
    <row r="580" ht="12.75">
      <c r="D580" s="78"/>
    </row>
    <row r="581" ht="12.75">
      <c r="D581" s="78"/>
    </row>
    <row r="582" ht="12.75">
      <c r="D582" s="78"/>
    </row>
    <row r="583" ht="12.75">
      <c r="D583" s="78"/>
    </row>
    <row r="584" ht="12.75">
      <c r="D584" s="78"/>
    </row>
    <row r="585" ht="12.75">
      <c r="D585" s="78"/>
    </row>
    <row r="586" ht="12.75">
      <c r="D586" s="78"/>
    </row>
    <row r="587" ht="12.75">
      <c r="D587" s="78"/>
    </row>
    <row r="588" ht="12.75">
      <c r="D588" s="78"/>
    </row>
    <row r="589" ht="12.75">
      <c r="D589" s="78"/>
    </row>
    <row r="590" ht="12.75">
      <c r="D590" s="78"/>
    </row>
    <row r="591" ht="12.75">
      <c r="D591" s="78"/>
    </row>
    <row r="592" ht="12.75">
      <c r="D592" s="78"/>
    </row>
    <row r="593" ht="12.75">
      <c r="D593" s="78"/>
    </row>
    <row r="594" ht="12.75">
      <c r="D594" s="78"/>
    </row>
    <row r="595" ht="12.75">
      <c r="D595" s="78"/>
    </row>
    <row r="596" ht="12.75">
      <c r="D596" s="78"/>
    </row>
    <row r="597" ht="12.75">
      <c r="D597" s="78"/>
    </row>
    <row r="598" ht="12.75">
      <c r="D598" s="78"/>
    </row>
    <row r="599" ht="12.75">
      <c r="D599" s="78"/>
    </row>
    <row r="600" ht="12.75">
      <c r="D600" s="78"/>
    </row>
    <row r="601" ht="12.75">
      <c r="D601" s="78"/>
    </row>
    <row r="602" ht="12.75">
      <c r="D602" s="78"/>
    </row>
    <row r="603" ht="12.75">
      <c r="D603" s="78"/>
    </row>
    <row r="604" ht="12.75">
      <c r="D604" s="78"/>
    </row>
    <row r="605" ht="12.75">
      <c r="D605" s="78"/>
    </row>
    <row r="606" ht="12.75">
      <c r="D606" s="78"/>
    </row>
    <row r="607" ht="12.75">
      <c r="D607" s="78"/>
    </row>
    <row r="608" ht="12.75">
      <c r="D608" s="78"/>
    </row>
    <row r="609" ht="12.75">
      <c r="D609" s="78"/>
    </row>
    <row r="610" ht="12.75">
      <c r="D610" s="78"/>
    </row>
    <row r="611" ht="12.75">
      <c r="D611" s="78"/>
    </row>
    <row r="612" ht="12.75">
      <c r="D612" s="78"/>
    </row>
    <row r="613" ht="12.75">
      <c r="D613" s="78"/>
    </row>
    <row r="614" ht="12.75">
      <c r="D614" s="78"/>
    </row>
    <row r="615" ht="12.75">
      <c r="D615" s="78"/>
    </row>
    <row r="616" ht="12.75">
      <c r="D616" s="78"/>
    </row>
    <row r="617" ht="12.75">
      <c r="D617" s="78"/>
    </row>
    <row r="618" ht="12.75">
      <c r="D618" s="78"/>
    </row>
    <row r="619" ht="12.75">
      <c r="D619" s="78"/>
    </row>
    <row r="620" ht="12.75">
      <c r="D620" s="78"/>
    </row>
    <row r="621" ht="12.75">
      <c r="D621" s="78"/>
    </row>
    <row r="622" ht="12.75">
      <c r="D622" s="78"/>
    </row>
    <row r="623" ht="12.75">
      <c r="D623" s="78"/>
    </row>
    <row r="624" ht="12.75">
      <c r="D624" s="78"/>
    </row>
    <row r="625" ht="12.75">
      <c r="D625" s="78"/>
    </row>
    <row r="626" ht="12.75">
      <c r="D626" s="78"/>
    </row>
    <row r="627" ht="12.75">
      <c r="D627" s="78"/>
    </row>
    <row r="628" ht="12.75">
      <c r="D628" s="78"/>
    </row>
    <row r="629" ht="12.75">
      <c r="D629" s="78"/>
    </row>
    <row r="630" ht="12.75">
      <c r="D630" s="78"/>
    </row>
    <row r="631" ht="12.75">
      <c r="D631" s="78"/>
    </row>
    <row r="632" ht="12.75">
      <c r="D632" s="78"/>
    </row>
    <row r="633" ht="12.75">
      <c r="D633" s="78"/>
    </row>
    <row r="634" ht="12.75">
      <c r="D634" s="78"/>
    </row>
    <row r="635" ht="12.75">
      <c r="D635" s="78"/>
    </row>
    <row r="636" ht="12.75">
      <c r="D636" s="78"/>
    </row>
    <row r="637" ht="12.75">
      <c r="D637" s="78"/>
    </row>
    <row r="638" ht="12.75">
      <c r="D638" s="78"/>
    </row>
    <row r="639" ht="12.75">
      <c r="D639" s="78"/>
    </row>
    <row r="640" ht="12.75">
      <c r="D640" s="78"/>
    </row>
    <row r="641" ht="12.75">
      <c r="D641" s="78"/>
    </row>
    <row r="642" ht="12.75">
      <c r="D642" s="78"/>
    </row>
    <row r="643" ht="12.75">
      <c r="D643" s="78"/>
    </row>
    <row r="644" ht="12.75">
      <c r="D644" s="78"/>
    </row>
    <row r="645" ht="12.75">
      <c r="D645" s="78"/>
    </row>
    <row r="646" ht="12.75">
      <c r="D646" s="78"/>
    </row>
    <row r="647" ht="12.75">
      <c r="D647" s="78"/>
    </row>
    <row r="648" ht="12.75">
      <c r="D648" s="78"/>
    </row>
    <row r="649" ht="12.75">
      <c r="D649" s="78"/>
    </row>
    <row r="650" ht="12.75">
      <c r="D650" s="78"/>
    </row>
    <row r="651" ht="12.75">
      <c r="D651" s="78"/>
    </row>
    <row r="652" ht="12.75">
      <c r="D652" s="78"/>
    </row>
    <row r="653" ht="12.75">
      <c r="D653" s="78"/>
    </row>
    <row r="654" ht="12.75">
      <c r="D654" s="78"/>
    </row>
    <row r="655" ht="12.75">
      <c r="D655" s="78"/>
    </row>
    <row r="656" ht="12.75">
      <c r="D656" s="78"/>
    </row>
    <row r="657" ht="12.75">
      <c r="D657" s="78"/>
    </row>
    <row r="658" ht="12.75">
      <c r="D658" s="78"/>
    </row>
    <row r="659" ht="12.75">
      <c r="D659" s="78"/>
    </row>
    <row r="660" ht="12.75">
      <c r="D660" s="78"/>
    </row>
    <row r="661" ht="12.75">
      <c r="D661" s="78"/>
    </row>
    <row r="662" ht="12.75">
      <c r="D662" s="78"/>
    </row>
    <row r="663" ht="12.75">
      <c r="D663" s="78"/>
    </row>
    <row r="664" ht="12.75">
      <c r="D664" s="78"/>
    </row>
    <row r="665" ht="12.75">
      <c r="D665" s="78"/>
    </row>
    <row r="666" ht="12.75">
      <c r="D666" s="78"/>
    </row>
    <row r="667" ht="12.75">
      <c r="D667" s="78"/>
    </row>
    <row r="668" ht="12.75">
      <c r="D668" s="78"/>
    </row>
    <row r="669" ht="12.75">
      <c r="D669" s="78"/>
    </row>
    <row r="670" ht="12.75">
      <c r="D670" s="78"/>
    </row>
    <row r="671" ht="12.75">
      <c r="D671" s="78"/>
    </row>
    <row r="672" ht="12.75">
      <c r="D672" s="78"/>
    </row>
    <row r="673" ht="12.75">
      <c r="D673" s="78"/>
    </row>
    <row r="674" ht="12.75">
      <c r="D674" s="78"/>
    </row>
    <row r="675" ht="12.75">
      <c r="D675" s="78"/>
    </row>
    <row r="676" ht="12.75">
      <c r="D676" s="78"/>
    </row>
    <row r="677" ht="12.75">
      <c r="D677" s="78"/>
    </row>
    <row r="678" ht="12.75">
      <c r="D678" s="78"/>
    </row>
    <row r="679" ht="12.75">
      <c r="D679" s="78"/>
    </row>
    <row r="680" ht="12.75">
      <c r="D680" s="78"/>
    </row>
    <row r="681" ht="12.75">
      <c r="D681" s="78"/>
    </row>
    <row r="682" ht="12.75">
      <c r="D682" s="78"/>
    </row>
    <row r="683" ht="12.75">
      <c r="D683" s="78"/>
    </row>
    <row r="684" ht="12.75">
      <c r="D684" s="78"/>
    </row>
    <row r="685" ht="12.75">
      <c r="D685" s="78"/>
    </row>
    <row r="686" ht="12.75">
      <c r="D686" s="78"/>
    </row>
    <row r="687" ht="12.75">
      <c r="D687" s="78"/>
    </row>
    <row r="688" ht="12.75">
      <c r="D688" s="78"/>
    </row>
    <row r="689" ht="12.75">
      <c r="D689" s="78"/>
    </row>
    <row r="690" ht="12.75">
      <c r="D690" s="78"/>
    </row>
    <row r="691" ht="12.75">
      <c r="D691" s="78"/>
    </row>
    <row r="692" ht="12.75">
      <c r="D692" s="78"/>
    </row>
    <row r="693" ht="12.75">
      <c r="D693" s="78"/>
    </row>
    <row r="694" ht="12.75">
      <c r="D694" s="78"/>
    </row>
    <row r="695" ht="12.75">
      <c r="D695" s="78"/>
    </row>
    <row r="696" ht="12.75">
      <c r="D696" s="78"/>
    </row>
    <row r="697" ht="12.75">
      <c r="D697" s="78"/>
    </row>
    <row r="698" ht="12.75">
      <c r="D698" s="78"/>
    </row>
    <row r="699" ht="12.75">
      <c r="D699" s="78"/>
    </row>
    <row r="700" ht="12.75">
      <c r="D700" s="78"/>
    </row>
    <row r="701" ht="12.75">
      <c r="D701" s="78"/>
    </row>
    <row r="702" ht="12.75">
      <c r="D702" s="78"/>
    </row>
    <row r="703" ht="12.75">
      <c r="D703" s="78"/>
    </row>
    <row r="704" ht="12.75">
      <c r="D704" s="78"/>
    </row>
    <row r="705" ht="12.75">
      <c r="D705" s="78"/>
    </row>
    <row r="706" ht="12.75">
      <c r="D706" s="78"/>
    </row>
    <row r="707" ht="12.75">
      <c r="D707" s="78"/>
    </row>
    <row r="708" ht="12.75">
      <c r="D708" s="78"/>
    </row>
    <row r="709" ht="12.75">
      <c r="D709" s="78"/>
    </row>
    <row r="710" ht="12.75">
      <c r="D710" s="78"/>
    </row>
    <row r="711" ht="12.75">
      <c r="D711" s="78"/>
    </row>
    <row r="712" ht="12.75">
      <c r="D712" s="78"/>
    </row>
    <row r="713" ht="12.75">
      <c r="D713" s="78"/>
    </row>
    <row r="714" ht="12.75">
      <c r="D714" s="78"/>
    </row>
    <row r="715" ht="12.75">
      <c r="D715" s="78"/>
    </row>
    <row r="716" ht="12.75">
      <c r="D716" s="78"/>
    </row>
    <row r="717" ht="12.75">
      <c r="D717" s="78"/>
    </row>
    <row r="718" ht="12.75">
      <c r="D718" s="78"/>
    </row>
    <row r="719" ht="12.75">
      <c r="D719" s="78"/>
    </row>
    <row r="720" ht="12.75">
      <c r="D720" s="78"/>
    </row>
    <row r="721" ht="12.75">
      <c r="D721" s="78"/>
    </row>
    <row r="722" ht="12.75">
      <c r="D722" s="78"/>
    </row>
    <row r="723" ht="12.75">
      <c r="D723" s="78"/>
    </row>
    <row r="724" ht="12.75">
      <c r="D724" s="78"/>
    </row>
    <row r="725" ht="12.75">
      <c r="D725" s="78"/>
    </row>
    <row r="726" ht="12.75">
      <c r="D726" s="78"/>
    </row>
    <row r="727" ht="12.75">
      <c r="D727" s="78"/>
    </row>
    <row r="728" ht="12.75">
      <c r="D728" s="78"/>
    </row>
    <row r="729" ht="12.75">
      <c r="D729" s="78"/>
    </row>
    <row r="730" ht="12.75">
      <c r="D730" s="78"/>
    </row>
    <row r="731" ht="12.75">
      <c r="D731" s="78"/>
    </row>
    <row r="732" ht="12.75">
      <c r="D732" s="78"/>
    </row>
    <row r="733" ht="12.75">
      <c r="D733" s="78"/>
    </row>
    <row r="734" ht="12.75">
      <c r="D734" s="78"/>
    </row>
    <row r="735" ht="12.75">
      <c r="D735" s="78"/>
    </row>
    <row r="736" ht="12.75">
      <c r="D736" s="78"/>
    </row>
    <row r="737" ht="12.75">
      <c r="D737" s="78"/>
    </row>
    <row r="738" ht="12.75">
      <c r="D738" s="78"/>
    </row>
    <row r="739" ht="12.75">
      <c r="D739" s="78"/>
    </row>
    <row r="740" ht="12.75">
      <c r="D740" s="78"/>
    </row>
    <row r="741" ht="12.75">
      <c r="D741" s="78"/>
    </row>
    <row r="742" ht="12.75">
      <c r="D742" s="78"/>
    </row>
    <row r="743" ht="12.75">
      <c r="D743" s="78"/>
    </row>
    <row r="744" ht="12.75">
      <c r="D744" s="78"/>
    </row>
    <row r="745" ht="12.75">
      <c r="D745" s="78"/>
    </row>
    <row r="746" ht="12.75">
      <c r="D746" s="78"/>
    </row>
    <row r="747" ht="12.75">
      <c r="D747" s="78"/>
    </row>
    <row r="748" ht="12.75">
      <c r="D748" s="78"/>
    </row>
    <row r="749" ht="12.75">
      <c r="D749" s="78"/>
    </row>
    <row r="750" ht="12.75">
      <c r="D750" s="78"/>
    </row>
    <row r="751" ht="12.75">
      <c r="D751" s="78"/>
    </row>
    <row r="752" ht="12.75">
      <c r="D752" s="78"/>
    </row>
    <row r="753" ht="12.75">
      <c r="D753" s="78"/>
    </row>
    <row r="754" ht="12.75">
      <c r="D754" s="78"/>
    </row>
    <row r="755" ht="12.75">
      <c r="D755" s="78"/>
    </row>
    <row r="756" ht="12.75">
      <c r="D756" s="78"/>
    </row>
    <row r="757" ht="12.75">
      <c r="D757" s="78"/>
    </row>
    <row r="758" ht="12.75">
      <c r="D758" s="78"/>
    </row>
    <row r="759" ht="12.75">
      <c r="D759" s="78"/>
    </row>
    <row r="760" ht="12.75">
      <c r="D760" s="78"/>
    </row>
    <row r="761" ht="12.75">
      <c r="D761" s="78"/>
    </row>
    <row r="762" ht="12.75">
      <c r="D762" s="78"/>
    </row>
    <row r="763" ht="12.75">
      <c r="D763" s="78"/>
    </row>
    <row r="764" ht="12.75">
      <c r="D764" s="78"/>
    </row>
    <row r="765" ht="12.75">
      <c r="D765" s="78"/>
    </row>
    <row r="766" ht="12.75">
      <c r="D766" s="78"/>
    </row>
    <row r="767" ht="12.75">
      <c r="D767" s="78"/>
    </row>
    <row r="768" ht="12.75">
      <c r="D768" s="78"/>
    </row>
    <row r="769" ht="12.75">
      <c r="D769" s="78"/>
    </row>
    <row r="770" ht="12.75">
      <c r="D770" s="78"/>
    </row>
    <row r="771" ht="12.75">
      <c r="D771" s="78"/>
    </row>
    <row r="772" ht="12.75">
      <c r="D772" s="78"/>
    </row>
    <row r="773" ht="12.75">
      <c r="D773" s="78"/>
    </row>
    <row r="774" ht="12.75">
      <c r="D774" s="78"/>
    </row>
    <row r="775" ht="12.75">
      <c r="D775" s="78"/>
    </row>
    <row r="776" ht="12.75">
      <c r="D776" s="78"/>
    </row>
    <row r="777" ht="12.75">
      <c r="D777" s="78"/>
    </row>
    <row r="778" ht="12.75">
      <c r="D778" s="78"/>
    </row>
    <row r="779" ht="12.75">
      <c r="D779" s="78"/>
    </row>
    <row r="780" ht="12.75">
      <c r="D780" s="78"/>
    </row>
    <row r="781" ht="12.75">
      <c r="D781" s="78"/>
    </row>
    <row r="782" ht="12.75">
      <c r="D782" s="78"/>
    </row>
    <row r="783" ht="12.75">
      <c r="D783" s="78"/>
    </row>
    <row r="784" ht="12.75">
      <c r="D784" s="78"/>
    </row>
    <row r="785" ht="12.75">
      <c r="D785" s="78"/>
    </row>
    <row r="786" ht="12.75">
      <c r="D786" s="78"/>
    </row>
    <row r="787" ht="12.75">
      <c r="D787" s="78"/>
    </row>
    <row r="788" ht="12.75">
      <c r="D788" s="78"/>
    </row>
    <row r="789" ht="12.75">
      <c r="D789" s="78"/>
    </row>
    <row r="790" ht="12.75">
      <c r="D790" s="78"/>
    </row>
    <row r="791" ht="12.75">
      <c r="D791" s="78"/>
    </row>
    <row r="792" ht="12.75">
      <c r="D792" s="78"/>
    </row>
    <row r="793" ht="12.75">
      <c r="D793" s="78"/>
    </row>
    <row r="794" ht="12.75">
      <c r="D794" s="78"/>
    </row>
    <row r="795" ht="12.75">
      <c r="D795" s="78"/>
    </row>
    <row r="796" ht="12.75">
      <c r="D796" s="78"/>
    </row>
    <row r="797" ht="12.75">
      <c r="D797" s="78"/>
    </row>
    <row r="798" ht="12.75">
      <c r="D798" s="78"/>
    </row>
    <row r="799" ht="12.75">
      <c r="D799" s="78"/>
    </row>
    <row r="800" ht="12.75">
      <c r="D800" s="78"/>
    </row>
    <row r="801" ht="12.75">
      <c r="D801" s="78"/>
    </row>
    <row r="802" ht="12.75">
      <c r="D802" s="78"/>
    </row>
    <row r="803" ht="12.75">
      <c r="D803" s="78"/>
    </row>
    <row r="804" ht="12.75">
      <c r="D804" s="78"/>
    </row>
    <row r="805" ht="12.75">
      <c r="D805" s="78"/>
    </row>
    <row r="806" ht="12.75">
      <c r="D806" s="78"/>
    </row>
    <row r="807" ht="12.75">
      <c r="D807" s="78"/>
    </row>
    <row r="808" ht="12.75">
      <c r="D808" s="78"/>
    </row>
    <row r="809" ht="12.75">
      <c r="D809" s="78"/>
    </row>
    <row r="810" ht="12.75">
      <c r="D810" s="78"/>
    </row>
    <row r="811" ht="12.75">
      <c r="D811" s="78"/>
    </row>
    <row r="812" ht="12.75">
      <c r="D812" s="78"/>
    </row>
    <row r="813" ht="12.75">
      <c r="D813" s="78"/>
    </row>
    <row r="814" ht="12.75">
      <c r="D814" s="78"/>
    </row>
    <row r="815" ht="12.75">
      <c r="D815" s="78"/>
    </row>
    <row r="816" ht="12.75">
      <c r="D816" s="78"/>
    </row>
    <row r="817" ht="12.75">
      <c r="D817" s="78"/>
    </row>
    <row r="818" ht="12.75">
      <c r="D818" s="78"/>
    </row>
    <row r="819" ht="12.75">
      <c r="D819" s="78"/>
    </row>
    <row r="820" ht="12.75">
      <c r="D820" s="78"/>
    </row>
    <row r="821" ht="12.75">
      <c r="D821" s="78"/>
    </row>
    <row r="822" ht="12.75">
      <c r="D822" s="78"/>
    </row>
    <row r="823" ht="12.75">
      <c r="D823" s="78"/>
    </row>
    <row r="824" ht="12.75">
      <c r="D824" s="78"/>
    </row>
    <row r="825" ht="12.75">
      <c r="D825" s="78"/>
    </row>
    <row r="826" ht="12.75">
      <c r="D826" s="78"/>
    </row>
    <row r="827" ht="12.75">
      <c r="D827" s="78"/>
    </row>
    <row r="828" ht="12.75">
      <c r="D828" s="78"/>
    </row>
    <row r="829" ht="12.75">
      <c r="D829" s="78"/>
    </row>
    <row r="830" ht="12.75">
      <c r="D830" s="78"/>
    </row>
    <row r="831" ht="12.75">
      <c r="D831" s="78"/>
    </row>
    <row r="832" ht="12.75">
      <c r="D832" s="78"/>
    </row>
    <row r="833" ht="12.75">
      <c r="D833" s="78"/>
    </row>
    <row r="834" ht="12.75">
      <c r="D834" s="78"/>
    </row>
    <row r="835" ht="12.75">
      <c r="D835" s="78"/>
    </row>
    <row r="836" ht="12.75">
      <c r="D836" s="78"/>
    </row>
    <row r="837" ht="12.75">
      <c r="D837" s="78"/>
    </row>
    <row r="838" ht="12.75">
      <c r="D838" s="78"/>
    </row>
    <row r="839" ht="12.75">
      <c r="D839" s="78"/>
    </row>
    <row r="840" ht="12.75">
      <c r="D840" s="78"/>
    </row>
    <row r="841" ht="12.75">
      <c r="D841" s="78"/>
    </row>
    <row r="842" ht="12.75">
      <c r="D842" s="78"/>
    </row>
    <row r="843" ht="12.75">
      <c r="D843" s="78"/>
    </row>
    <row r="844" ht="12.75">
      <c r="D844" s="78"/>
    </row>
    <row r="845" ht="12.75">
      <c r="D845" s="78"/>
    </row>
    <row r="846" ht="12.75">
      <c r="D846" s="78"/>
    </row>
    <row r="847" ht="12.75">
      <c r="D847" s="78"/>
    </row>
    <row r="848" ht="12.75">
      <c r="D848" s="78"/>
    </row>
    <row r="849" ht="12.75">
      <c r="D849" s="78"/>
    </row>
    <row r="850" ht="12.75">
      <c r="D850" s="78"/>
    </row>
    <row r="851" ht="12.75">
      <c r="D851" s="78"/>
    </row>
    <row r="852" ht="12.75">
      <c r="D852" s="78"/>
    </row>
    <row r="853" ht="12.75">
      <c r="D853" s="78"/>
    </row>
    <row r="854" ht="12.75">
      <c r="D854" s="78"/>
    </row>
    <row r="855" ht="12.75">
      <c r="D855" s="78"/>
    </row>
    <row r="856" ht="12.75">
      <c r="D856" s="78"/>
    </row>
    <row r="857" ht="12.75">
      <c r="D857" s="78"/>
    </row>
    <row r="858" ht="12.75">
      <c r="D858" s="78"/>
    </row>
    <row r="859" ht="12.75">
      <c r="D859" s="78"/>
    </row>
    <row r="860" ht="12.75">
      <c r="D860" s="78"/>
    </row>
    <row r="861" ht="12.75">
      <c r="D861" s="78"/>
    </row>
    <row r="862" ht="12.75">
      <c r="D862" s="78"/>
    </row>
    <row r="863" ht="12.75">
      <c r="D863" s="78"/>
    </row>
    <row r="864" ht="12.75">
      <c r="D864" s="78"/>
    </row>
    <row r="865" ht="12.75">
      <c r="D865" s="78"/>
    </row>
    <row r="866" ht="12.75">
      <c r="D866" s="78"/>
    </row>
    <row r="867" ht="12.75">
      <c r="D867" s="78"/>
    </row>
    <row r="868" ht="12.75">
      <c r="D868" s="78"/>
    </row>
    <row r="869" ht="12.75">
      <c r="D869" s="78"/>
    </row>
    <row r="870" ht="12.75">
      <c r="D870" s="78"/>
    </row>
    <row r="871" ht="12.75">
      <c r="D871" s="78"/>
    </row>
    <row r="872" ht="12.75">
      <c r="D872" s="78"/>
    </row>
    <row r="873" ht="12.75">
      <c r="D873" s="78"/>
    </row>
    <row r="874" ht="12.75">
      <c r="D874" s="78"/>
    </row>
    <row r="875" ht="12.75">
      <c r="D875" s="78"/>
    </row>
    <row r="876" ht="12.75">
      <c r="D876" s="78"/>
    </row>
    <row r="877" ht="12.75">
      <c r="D877" s="78"/>
    </row>
    <row r="878" ht="12.75">
      <c r="D878" s="78"/>
    </row>
    <row r="879" ht="12.75">
      <c r="D879" s="78"/>
    </row>
    <row r="880" ht="12.75">
      <c r="D880" s="78"/>
    </row>
    <row r="881" ht="12.75">
      <c r="D881" s="78"/>
    </row>
    <row r="882" ht="12.75">
      <c r="D882" s="78"/>
    </row>
    <row r="883" ht="12.75">
      <c r="D883" s="78"/>
    </row>
    <row r="884" ht="12.75">
      <c r="D884" s="78"/>
    </row>
    <row r="885" ht="12.75">
      <c r="D885" s="78"/>
    </row>
    <row r="886" ht="12.75">
      <c r="D886" s="78"/>
    </row>
    <row r="887" ht="12.75">
      <c r="D887" s="78"/>
    </row>
    <row r="888" ht="12.75">
      <c r="D888" s="78"/>
    </row>
    <row r="889" ht="12.75">
      <c r="D889" s="78"/>
    </row>
    <row r="890" ht="12.75">
      <c r="D890" s="78"/>
    </row>
    <row r="891" ht="12.75">
      <c r="D891" s="78"/>
    </row>
    <row r="892" ht="12.75">
      <c r="D892" s="78"/>
    </row>
    <row r="893" ht="12.75">
      <c r="D893" s="78"/>
    </row>
    <row r="894" ht="12.75">
      <c r="D894" s="78"/>
    </row>
    <row r="895" ht="12.75">
      <c r="D895" s="78"/>
    </row>
    <row r="896" ht="12.75">
      <c r="D896" s="78"/>
    </row>
    <row r="897" ht="12.75">
      <c r="D897" s="78"/>
    </row>
    <row r="898" ht="12.75">
      <c r="D898" s="78"/>
    </row>
    <row r="899" ht="12.75">
      <c r="D899" s="78"/>
    </row>
    <row r="900" ht="12.75">
      <c r="D900" s="78"/>
    </row>
    <row r="901" ht="12.75">
      <c r="D901" s="78"/>
    </row>
    <row r="902" ht="12.75">
      <c r="D902" s="78"/>
    </row>
    <row r="903" ht="12.75">
      <c r="D903" s="78"/>
    </row>
    <row r="904" ht="12.75">
      <c r="D904" s="78"/>
    </row>
    <row r="905" ht="12.75">
      <c r="D905" s="78"/>
    </row>
    <row r="906" ht="12.75">
      <c r="D906" s="78"/>
    </row>
    <row r="907" ht="12.75">
      <c r="D907" s="78"/>
    </row>
    <row r="908" ht="12.75">
      <c r="D908" s="78"/>
    </row>
    <row r="909" ht="12.75">
      <c r="D909" s="78"/>
    </row>
    <row r="910" ht="12.75">
      <c r="D910" s="78"/>
    </row>
    <row r="911" ht="12.75">
      <c r="D911" s="78"/>
    </row>
    <row r="912" ht="12.75">
      <c r="D912" s="78"/>
    </row>
    <row r="913" ht="12.75">
      <c r="D913" s="78"/>
    </row>
    <row r="914" ht="12.75">
      <c r="D914" s="78"/>
    </row>
    <row r="915" ht="12.75">
      <c r="D915" s="78"/>
    </row>
    <row r="916" ht="12.75">
      <c r="D916" s="78"/>
    </row>
    <row r="917" ht="12.75">
      <c r="D917" s="78"/>
    </row>
    <row r="918" ht="12.75">
      <c r="D918" s="78"/>
    </row>
    <row r="919" ht="12.75">
      <c r="D919" s="78"/>
    </row>
    <row r="920" ht="12.75">
      <c r="D920" s="78"/>
    </row>
    <row r="921" ht="12.75">
      <c r="D921" s="78"/>
    </row>
    <row r="922" ht="12.75">
      <c r="D922" s="78"/>
    </row>
    <row r="923" ht="12.75">
      <c r="D923" s="78"/>
    </row>
    <row r="924" ht="12.75">
      <c r="D924" s="78"/>
    </row>
    <row r="925" ht="12.75">
      <c r="D925" s="78"/>
    </row>
    <row r="926" ht="12.75">
      <c r="D926" s="78"/>
    </row>
    <row r="927" ht="12.75">
      <c r="D927" s="78"/>
    </row>
    <row r="928" ht="12.75">
      <c r="D928" s="78"/>
    </row>
    <row r="929" ht="12.75">
      <c r="D929" s="78"/>
    </row>
    <row r="930" ht="12.75">
      <c r="D930" s="78"/>
    </row>
    <row r="931" ht="12.75">
      <c r="D931" s="78"/>
    </row>
    <row r="932" ht="12.75">
      <c r="D932" s="78"/>
    </row>
    <row r="933" ht="12.75">
      <c r="D933" s="78"/>
    </row>
    <row r="934" ht="12.75">
      <c r="D934" s="78"/>
    </row>
    <row r="935" ht="12.75">
      <c r="D935" s="78"/>
    </row>
    <row r="936" ht="12.75">
      <c r="D936" s="78"/>
    </row>
    <row r="937" ht="12.75">
      <c r="D937" s="78"/>
    </row>
    <row r="938" ht="12.75">
      <c r="D938" s="78"/>
    </row>
    <row r="939" ht="12.75">
      <c r="D939" s="78"/>
    </row>
    <row r="940" ht="12.75">
      <c r="D940" s="78"/>
    </row>
    <row r="941" ht="12.75">
      <c r="D941" s="78"/>
    </row>
    <row r="942" ht="12.75">
      <c r="D942" s="78"/>
    </row>
    <row r="943" ht="12.75">
      <c r="D943" s="78"/>
    </row>
    <row r="944" ht="12.75">
      <c r="D944" s="78"/>
    </row>
    <row r="945" ht="12.75">
      <c r="D945" s="78"/>
    </row>
    <row r="946" ht="12.75">
      <c r="D946" s="78"/>
    </row>
    <row r="947" ht="12.75">
      <c r="D947" s="78"/>
    </row>
    <row r="948" ht="12.75">
      <c r="D948" s="78"/>
    </row>
    <row r="949" ht="12.75">
      <c r="D949" s="78"/>
    </row>
    <row r="950" ht="12.75">
      <c r="D950" s="78"/>
    </row>
    <row r="951" ht="12.75">
      <c r="D951" s="78"/>
    </row>
    <row r="952" ht="12.75">
      <c r="D952" s="78"/>
    </row>
    <row r="953" ht="12.75">
      <c r="D953" s="78"/>
    </row>
    <row r="954" ht="12.75">
      <c r="D954" s="78"/>
    </row>
    <row r="955" ht="12.75">
      <c r="D955" s="78"/>
    </row>
    <row r="956" ht="12.75">
      <c r="D956" s="78"/>
    </row>
    <row r="957" ht="12.75">
      <c r="D957" s="78"/>
    </row>
    <row r="958" ht="12.75">
      <c r="D958" s="78"/>
    </row>
    <row r="959" ht="12.75">
      <c r="D959" s="78"/>
    </row>
    <row r="960" ht="12.75">
      <c r="D960" s="78"/>
    </row>
    <row r="961" ht="12.75">
      <c r="D961" s="78"/>
    </row>
    <row r="962" ht="12.75">
      <c r="D962" s="78"/>
    </row>
    <row r="963" ht="12.75">
      <c r="D963" s="78"/>
    </row>
    <row r="964" ht="12.75">
      <c r="D964" s="78"/>
    </row>
    <row r="965" ht="12.75">
      <c r="D965" s="78"/>
    </row>
    <row r="966" ht="12.75">
      <c r="D966" s="78"/>
    </row>
    <row r="967" ht="12.75">
      <c r="D967" s="78"/>
    </row>
    <row r="968" ht="12.75">
      <c r="D968" s="78"/>
    </row>
    <row r="969" ht="12.75">
      <c r="D969" s="78"/>
    </row>
    <row r="970" ht="12.75">
      <c r="D970" s="78"/>
    </row>
    <row r="971" ht="12.75">
      <c r="D971" s="78"/>
    </row>
    <row r="972" ht="12.75">
      <c r="D972" s="78"/>
    </row>
    <row r="973" ht="12.75">
      <c r="D973" s="78"/>
    </row>
    <row r="974" ht="12.75">
      <c r="D974" s="78"/>
    </row>
    <row r="975" ht="12.75">
      <c r="D975" s="78"/>
    </row>
    <row r="976" ht="12.75">
      <c r="D976" s="78"/>
    </row>
    <row r="977" ht="12.75">
      <c r="D977" s="78"/>
    </row>
    <row r="978" ht="12.75">
      <c r="D978" s="78"/>
    </row>
    <row r="979" ht="12.75">
      <c r="D979" s="78"/>
    </row>
    <row r="980" ht="12.75">
      <c r="D980" s="78"/>
    </row>
    <row r="981" ht="12.75">
      <c r="D981" s="78"/>
    </row>
    <row r="982" ht="12.75">
      <c r="D982" s="78"/>
    </row>
    <row r="983" ht="12.75">
      <c r="D983" s="78"/>
    </row>
    <row r="984" ht="12.75">
      <c r="D984" s="78"/>
    </row>
    <row r="985" ht="12.75">
      <c r="D985" s="78"/>
    </row>
    <row r="986" ht="12.75">
      <c r="D986" s="78"/>
    </row>
    <row r="987" ht="12.75">
      <c r="D987" s="78"/>
    </row>
    <row r="988" ht="12.75">
      <c r="D988" s="78"/>
    </row>
    <row r="989" ht="12.75">
      <c r="D989" s="78"/>
    </row>
    <row r="990" ht="12.75">
      <c r="D990" s="78"/>
    </row>
    <row r="991" ht="12.75">
      <c r="D991" s="78"/>
    </row>
    <row r="992" ht="12.75">
      <c r="D992" s="78"/>
    </row>
    <row r="993" ht="12.75">
      <c r="D993" s="78"/>
    </row>
    <row r="994" ht="12.75">
      <c r="D994" s="78"/>
    </row>
    <row r="995" ht="12.75">
      <c r="D995" s="78"/>
    </row>
    <row r="996" ht="12.75">
      <c r="D996" s="78"/>
    </row>
    <row r="997" ht="12.75">
      <c r="D997" s="78"/>
    </row>
    <row r="998" ht="12.75">
      <c r="D998" s="78"/>
    </row>
    <row r="999" ht="12.75">
      <c r="D999" s="78"/>
    </row>
    <row r="1000" ht="12.75">
      <c r="D1000" s="78"/>
    </row>
    <row r="1001" ht="12.75">
      <c r="D1001" s="78"/>
    </row>
    <row r="1002" ht="12.75">
      <c r="D1002" s="78"/>
    </row>
    <row r="1003" ht="12.75">
      <c r="D1003" s="78"/>
    </row>
    <row r="1004" ht="12.75">
      <c r="D1004" s="78"/>
    </row>
    <row r="1005" ht="12.75">
      <c r="D1005" s="78"/>
    </row>
    <row r="1006" ht="12.75">
      <c r="D1006" s="78"/>
    </row>
    <row r="1007" ht="12.75">
      <c r="D1007" s="78"/>
    </row>
    <row r="1008" ht="12.75">
      <c r="D1008" s="78"/>
    </row>
    <row r="1009" ht="12.75">
      <c r="D1009" s="78"/>
    </row>
    <row r="1010" ht="12.75">
      <c r="D1010" s="78"/>
    </row>
    <row r="1011" ht="12.75">
      <c r="D1011" s="78"/>
    </row>
    <row r="1012" ht="12.75">
      <c r="D1012" s="78"/>
    </row>
    <row r="1013" ht="12.75">
      <c r="D1013" s="78"/>
    </row>
    <row r="1014" ht="12.75">
      <c r="D1014" s="78"/>
    </row>
    <row r="1015" ht="12.75">
      <c r="D1015" s="78"/>
    </row>
    <row r="1016" ht="12.75">
      <c r="D1016" s="78"/>
    </row>
    <row r="1017" ht="12.75">
      <c r="D1017" s="78"/>
    </row>
    <row r="1018" ht="12.75">
      <c r="D1018" s="78"/>
    </row>
    <row r="1019" ht="12.75">
      <c r="D1019" s="78"/>
    </row>
    <row r="1020" ht="12.75">
      <c r="D1020" s="78"/>
    </row>
    <row r="1021" ht="12.75">
      <c r="D1021" s="78"/>
    </row>
    <row r="1022" ht="12.75">
      <c r="D1022" s="78"/>
    </row>
    <row r="1023" ht="12.75">
      <c r="D1023" s="78"/>
    </row>
    <row r="1024" ht="12.75">
      <c r="D1024" s="78"/>
    </row>
    <row r="1025" ht="12.75">
      <c r="D1025" s="78"/>
    </row>
    <row r="1026" ht="12.75">
      <c r="D1026" s="78"/>
    </row>
    <row r="1027" ht="12.75">
      <c r="D1027" s="78"/>
    </row>
    <row r="1028" ht="12.75">
      <c r="D1028" s="78"/>
    </row>
    <row r="1029" ht="12.75">
      <c r="D1029" s="78"/>
    </row>
    <row r="1030" ht="12.75">
      <c r="D1030" s="78"/>
    </row>
    <row r="1031" ht="12.75">
      <c r="D1031" s="78"/>
    </row>
    <row r="1032" ht="12.75">
      <c r="D1032" s="78"/>
    </row>
    <row r="1033" ht="12.75">
      <c r="D1033" s="78"/>
    </row>
    <row r="1034" ht="12.75">
      <c r="D1034" s="78"/>
    </row>
    <row r="1035" ht="12.75">
      <c r="D1035" s="78"/>
    </row>
    <row r="1036" ht="12.75">
      <c r="D1036" s="78"/>
    </row>
    <row r="1037" ht="12.75">
      <c r="D1037" s="78"/>
    </row>
    <row r="1038" ht="12.75">
      <c r="D1038" s="78"/>
    </row>
    <row r="1039" ht="12.75">
      <c r="D1039" s="78"/>
    </row>
    <row r="1040" ht="12.75">
      <c r="D1040" s="78"/>
    </row>
    <row r="1041" ht="12.75">
      <c r="D1041" s="78"/>
    </row>
    <row r="1042" ht="12.75">
      <c r="D1042" s="78"/>
    </row>
    <row r="1043" ht="12.75">
      <c r="D1043" s="78"/>
    </row>
    <row r="1044" ht="12.75">
      <c r="D1044" s="78"/>
    </row>
    <row r="1045" ht="12.75">
      <c r="D1045" s="78"/>
    </row>
    <row r="1046" ht="12.75">
      <c r="D1046" s="78"/>
    </row>
    <row r="1047" ht="12.75">
      <c r="D1047" s="78"/>
    </row>
    <row r="1048" ht="12.75">
      <c r="D1048" s="78"/>
    </row>
    <row r="1049" ht="12.75">
      <c r="D1049" s="78"/>
    </row>
    <row r="1050" ht="12.75">
      <c r="D1050" s="78"/>
    </row>
    <row r="1051" ht="12.75">
      <c r="D1051" s="78"/>
    </row>
    <row r="1052" ht="12.75">
      <c r="D1052" s="78"/>
    </row>
    <row r="1053" ht="12.75">
      <c r="D1053" s="78"/>
    </row>
    <row r="1054" ht="12.75">
      <c r="D1054" s="78"/>
    </row>
    <row r="1055" ht="12.75">
      <c r="D1055" s="78"/>
    </row>
    <row r="1056" ht="12.75">
      <c r="D1056" s="78"/>
    </row>
    <row r="1057" ht="12.75">
      <c r="D1057" s="78"/>
    </row>
    <row r="1058" ht="12.75">
      <c r="D1058" s="78"/>
    </row>
    <row r="1059" ht="12.75">
      <c r="D1059" s="78"/>
    </row>
    <row r="1060" ht="12.75">
      <c r="D1060" s="78"/>
    </row>
    <row r="1061" ht="12.75">
      <c r="D1061" s="78"/>
    </row>
    <row r="1062" ht="12.75">
      <c r="D1062" s="78"/>
    </row>
    <row r="1063" ht="12.75">
      <c r="D1063" s="78"/>
    </row>
    <row r="1064" ht="12.75">
      <c r="D1064" s="78"/>
    </row>
    <row r="1065" ht="12.75">
      <c r="D1065" s="78"/>
    </row>
    <row r="1066" ht="12.75">
      <c r="D1066" s="78"/>
    </row>
    <row r="1067" ht="12.75">
      <c r="D1067" s="78"/>
    </row>
    <row r="1068" ht="12.75">
      <c r="D1068" s="78"/>
    </row>
    <row r="1069" ht="12.75">
      <c r="D1069" s="78"/>
    </row>
    <row r="1070" ht="12.75">
      <c r="D1070" s="78"/>
    </row>
    <row r="1071" ht="12.75">
      <c r="D1071" s="78"/>
    </row>
    <row r="1072" ht="12.75">
      <c r="D1072" s="78"/>
    </row>
    <row r="1073" ht="12.75">
      <c r="D1073" s="78"/>
    </row>
    <row r="1074" ht="12.75">
      <c r="D1074" s="78"/>
    </row>
    <row r="1075" ht="12.75">
      <c r="D1075" s="78"/>
    </row>
    <row r="1076" ht="12.75">
      <c r="D1076" s="78"/>
    </row>
    <row r="1077" ht="12.75">
      <c r="D1077" s="78"/>
    </row>
    <row r="1078" ht="12.75">
      <c r="D1078" s="78"/>
    </row>
    <row r="1079" ht="12.75">
      <c r="D1079" s="78"/>
    </row>
    <row r="1080" ht="12.75">
      <c r="D1080" s="78"/>
    </row>
    <row r="1081" ht="12.75">
      <c r="D1081" s="78"/>
    </row>
    <row r="1082" ht="12.75">
      <c r="D1082" s="78"/>
    </row>
    <row r="1083" ht="12.75">
      <c r="D1083" s="78"/>
    </row>
    <row r="1084" ht="12.75">
      <c r="D1084" s="78"/>
    </row>
    <row r="1085" ht="12.75">
      <c r="D1085" s="78"/>
    </row>
    <row r="1086" ht="12.75">
      <c r="D1086" s="78"/>
    </row>
    <row r="1087" ht="12.75">
      <c r="D1087" s="78"/>
    </row>
    <row r="1088" ht="12.75">
      <c r="D1088" s="78"/>
    </row>
    <row r="1089" ht="12.75">
      <c r="D1089" s="78"/>
    </row>
    <row r="1090" ht="12.75">
      <c r="D1090" s="78"/>
    </row>
    <row r="1091" ht="12.75">
      <c r="D1091" s="78"/>
    </row>
    <row r="1092" ht="12.75">
      <c r="D1092" s="78"/>
    </row>
    <row r="1093" ht="12.75">
      <c r="D1093" s="78"/>
    </row>
    <row r="1094" ht="12.75">
      <c r="D1094" s="78"/>
    </row>
    <row r="1095" ht="12.75">
      <c r="D1095" s="78"/>
    </row>
    <row r="1096" ht="12.75">
      <c r="D1096" s="78"/>
    </row>
    <row r="1097" ht="12.75">
      <c r="D1097" s="78"/>
    </row>
    <row r="1098" ht="12.75">
      <c r="D1098" s="78"/>
    </row>
    <row r="1099" ht="12.75">
      <c r="D1099" s="78"/>
    </row>
    <row r="1100" ht="12.75">
      <c r="D1100" s="78"/>
    </row>
    <row r="1101" ht="12.75">
      <c r="D1101" s="78"/>
    </row>
    <row r="1102" ht="12.75">
      <c r="D1102" s="78"/>
    </row>
    <row r="1103" ht="12.75">
      <c r="D1103" s="78"/>
    </row>
    <row r="1104" ht="12.75">
      <c r="D1104" s="78"/>
    </row>
    <row r="1105" ht="12.75">
      <c r="D1105" s="78"/>
    </row>
    <row r="1106" ht="12.75">
      <c r="D1106" s="78"/>
    </row>
    <row r="1107" ht="12.75">
      <c r="D1107" s="78"/>
    </row>
    <row r="1108" ht="12.75">
      <c r="D1108" s="78"/>
    </row>
    <row r="1109" ht="12.75">
      <c r="D1109" s="78"/>
    </row>
    <row r="1110" ht="12.75">
      <c r="D1110" s="78"/>
    </row>
    <row r="1111" ht="12.75">
      <c r="D1111" s="78"/>
    </row>
    <row r="1112" ht="12.75">
      <c r="D1112" s="78"/>
    </row>
    <row r="1113" ht="12.75">
      <c r="D1113" s="78"/>
    </row>
    <row r="1114" ht="12.75">
      <c r="D1114" s="78"/>
    </row>
    <row r="1115" ht="12.75">
      <c r="D1115" s="78"/>
    </row>
    <row r="1116" ht="12.75">
      <c r="D1116" s="78"/>
    </row>
    <row r="1117" ht="12.75">
      <c r="D1117" s="78"/>
    </row>
    <row r="1118" ht="12.75">
      <c r="D1118" s="78"/>
    </row>
    <row r="1119" ht="12.75">
      <c r="D1119" s="78"/>
    </row>
    <row r="1120" ht="12.75">
      <c r="D1120" s="78"/>
    </row>
    <row r="1121" ht="12.75">
      <c r="D1121" s="78"/>
    </row>
    <row r="1122" ht="12.75">
      <c r="D1122" s="78"/>
    </row>
    <row r="1123" ht="12.75">
      <c r="D1123" s="78"/>
    </row>
    <row r="1124" ht="12.75">
      <c r="D1124" s="78"/>
    </row>
    <row r="1125" ht="12.75">
      <c r="D1125" s="78"/>
    </row>
    <row r="1126" ht="12.75">
      <c r="D1126" s="78"/>
    </row>
    <row r="1127" ht="12.75">
      <c r="D1127" s="78"/>
    </row>
    <row r="1128" ht="12.75">
      <c r="D1128" s="78"/>
    </row>
    <row r="1129" ht="12.75">
      <c r="D1129" s="78"/>
    </row>
    <row r="1130" ht="12.75">
      <c r="D1130" s="78"/>
    </row>
    <row r="1131" ht="12.75">
      <c r="D1131" s="78"/>
    </row>
    <row r="1132" ht="12.75">
      <c r="D1132" s="78"/>
    </row>
    <row r="1133" ht="12.75">
      <c r="D1133" s="78"/>
    </row>
    <row r="1134" ht="12.75">
      <c r="D1134" s="78"/>
    </row>
    <row r="1135" ht="12.75">
      <c r="D1135" s="78"/>
    </row>
    <row r="1136" ht="12.75">
      <c r="D1136" s="78"/>
    </row>
    <row r="1137" ht="12.75">
      <c r="D1137" s="78"/>
    </row>
    <row r="1138" ht="12.75">
      <c r="D1138" s="78"/>
    </row>
    <row r="1139" ht="12.75">
      <c r="D1139" s="78"/>
    </row>
    <row r="1140" ht="12.75">
      <c r="D1140" s="78"/>
    </row>
    <row r="1141" ht="12.75">
      <c r="D1141" s="78"/>
    </row>
    <row r="1142" ht="12.75">
      <c r="D1142" s="78"/>
    </row>
    <row r="1143" ht="12.75">
      <c r="D1143" s="78"/>
    </row>
    <row r="1144" ht="12.75">
      <c r="D1144" s="78"/>
    </row>
    <row r="1145" ht="12.75">
      <c r="D1145" s="78"/>
    </row>
    <row r="1146" ht="12.75">
      <c r="D1146" s="78"/>
    </row>
    <row r="1147" ht="12.75">
      <c r="D1147" s="78"/>
    </row>
    <row r="1148" ht="12.75">
      <c r="D1148" s="78"/>
    </row>
    <row r="1149" ht="12.75">
      <c r="D1149" s="78"/>
    </row>
    <row r="1150" ht="12.75">
      <c r="D1150" s="78"/>
    </row>
    <row r="1151" ht="12.75">
      <c r="D1151" s="78"/>
    </row>
    <row r="1152" ht="12.75">
      <c r="D1152" s="78"/>
    </row>
    <row r="1153" ht="12.75">
      <c r="D1153" s="78"/>
    </row>
    <row r="1154" ht="12.75">
      <c r="D1154" s="78"/>
    </row>
    <row r="1155" ht="12.75">
      <c r="D1155" s="78"/>
    </row>
    <row r="1156" ht="12.75">
      <c r="D1156" s="78"/>
    </row>
    <row r="1157" ht="12.75">
      <c r="D1157" s="78"/>
    </row>
    <row r="1158" ht="12.75">
      <c r="D1158" s="78"/>
    </row>
    <row r="1159" ht="12.75">
      <c r="D1159" s="78"/>
    </row>
    <row r="1160" ht="12.75">
      <c r="D1160" s="78"/>
    </row>
    <row r="1161" ht="12.75">
      <c r="D1161" s="78"/>
    </row>
    <row r="1162" ht="12.75">
      <c r="D1162" s="78"/>
    </row>
    <row r="1163" ht="12.75">
      <c r="D1163" s="78"/>
    </row>
    <row r="1164" ht="12.75">
      <c r="D1164" s="78"/>
    </row>
    <row r="1165" ht="12.75">
      <c r="D1165" s="78"/>
    </row>
    <row r="1166" ht="12.75">
      <c r="D1166" s="78"/>
    </row>
    <row r="1167" ht="12.75">
      <c r="D1167" s="78"/>
    </row>
    <row r="1168" ht="12.75">
      <c r="D1168" s="78"/>
    </row>
    <row r="1169" ht="12.75">
      <c r="D1169" s="78"/>
    </row>
    <row r="1170" ht="12.75">
      <c r="D1170" s="78"/>
    </row>
    <row r="1171" ht="12.75">
      <c r="D1171" s="78"/>
    </row>
    <row r="1172" ht="12.75">
      <c r="D1172" s="78"/>
    </row>
    <row r="1173" ht="12.75">
      <c r="D1173" s="78"/>
    </row>
    <row r="1174" ht="12.75">
      <c r="D1174" s="78"/>
    </row>
    <row r="1175" ht="12.75">
      <c r="D1175" s="78"/>
    </row>
    <row r="1176" ht="12.75">
      <c r="D1176" s="78"/>
    </row>
    <row r="1177" ht="12.75">
      <c r="D1177" s="78"/>
    </row>
    <row r="1178" ht="12.75">
      <c r="D1178" s="78"/>
    </row>
    <row r="1179" ht="12.75">
      <c r="D1179" s="78"/>
    </row>
    <row r="1180" ht="12.75">
      <c r="D1180" s="78"/>
    </row>
    <row r="1181" ht="12.75">
      <c r="D1181" s="78"/>
    </row>
    <row r="1182" ht="12.75">
      <c r="D1182" s="78"/>
    </row>
    <row r="1183" ht="12.75">
      <c r="D1183" s="78"/>
    </row>
    <row r="1184" ht="12.75">
      <c r="D1184" s="78"/>
    </row>
    <row r="1185" ht="12.75">
      <c r="D1185" s="78"/>
    </row>
    <row r="1186" ht="12.75">
      <c r="D1186" s="78"/>
    </row>
    <row r="1187" ht="12.75">
      <c r="D1187" s="78"/>
    </row>
    <row r="1188" ht="12.75">
      <c r="D1188" s="78"/>
    </row>
    <row r="1189" ht="12.75">
      <c r="D1189" s="78"/>
    </row>
    <row r="1190" ht="12.75">
      <c r="D1190" s="78"/>
    </row>
    <row r="1191" ht="12.75">
      <c r="D1191" s="78"/>
    </row>
    <row r="1192" ht="12.75">
      <c r="D1192" s="78"/>
    </row>
    <row r="1193" ht="12.75">
      <c r="D1193" s="78"/>
    </row>
    <row r="1194" ht="12.75">
      <c r="D1194" s="78"/>
    </row>
    <row r="1195" ht="12.75">
      <c r="D1195" s="78"/>
    </row>
    <row r="1196" ht="12.75">
      <c r="D1196" s="78"/>
    </row>
    <row r="1197" ht="12.75">
      <c r="D1197" s="78"/>
    </row>
    <row r="1198" ht="12.75">
      <c r="D1198" s="78"/>
    </row>
    <row r="1199" ht="12.75">
      <c r="D1199" s="78"/>
    </row>
    <row r="1200" ht="12.75">
      <c r="D1200" s="78"/>
    </row>
    <row r="1201" ht="12.75">
      <c r="D1201" s="78"/>
    </row>
    <row r="1202" ht="12.75">
      <c r="D1202" s="78"/>
    </row>
    <row r="1203" ht="12.75">
      <c r="D1203" s="78"/>
    </row>
    <row r="1204" ht="12.75">
      <c r="D1204" s="78"/>
    </row>
    <row r="1205" ht="12.75">
      <c r="D1205" s="78"/>
    </row>
    <row r="1206" ht="12.75">
      <c r="D1206" s="78"/>
    </row>
    <row r="1207" ht="12.75">
      <c r="D1207" s="78"/>
    </row>
    <row r="1208" ht="12.75">
      <c r="D1208" s="78"/>
    </row>
    <row r="1209" ht="12.75">
      <c r="D1209" s="78"/>
    </row>
    <row r="1210" ht="12.75">
      <c r="D1210" s="78"/>
    </row>
    <row r="1211" ht="12.75">
      <c r="D1211" s="78"/>
    </row>
    <row r="1212" ht="12.75">
      <c r="D1212" s="78"/>
    </row>
    <row r="1213" ht="12.75">
      <c r="D1213" s="78"/>
    </row>
    <row r="1214" ht="12.75">
      <c r="D1214" s="78"/>
    </row>
    <row r="1215" ht="12.75">
      <c r="D1215" s="78"/>
    </row>
    <row r="1216" ht="12.75">
      <c r="D1216" s="78"/>
    </row>
    <row r="1217" ht="12.75">
      <c r="D1217" s="78"/>
    </row>
    <row r="1218" ht="12.75">
      <c r="D1218" s="78"/>
    </row>
    <row r="1219" ht="12.75">
      <c r="D1219" s="78"/>
    </row>
    <row r="1220" ht="12.75">
      <c r="D1220" s="78"/>
    </row>
    <row r="1221" ht="12.75">
      <c r="D1221" s="78"/>
    </row>
    <row r="1222" ht="12.75">
      <c r="D1222" s="78"/>
    </row>
    <row r="1223" ht="12.75">
      <c r="D1223" s="78"/>
    </row>
    <row r="1224" ht="12.75">
      <c r="D1224" s="78"/>
    </row>
    <row r="1225" ht="12.75">
      <c r="D1225" s="78"/>
    </row>
    <row r="1226" ht="12.75">
      <c r="D1226" s="78"/>
    </row>
    <row r="1227" ht="12.75">
      <c r="D1227" s="78"/>
    </row>
    <row r="1228" ht="12.75">
      <c r="D1228" s="78"/>
    </row>
    <row r="1229" ht="12.75">
      <c r="D1229" s="78"/>
    </row>
    <row r="1230" ht="12.75">
      <c r="D1230" s="78"/>
    </row>
    <row r="1231" ht="12.75">
      <c r="D1231" s="78"/>
    </row>
    <row r="1232" ht="12.75">
      <c r="D1232" s="78"/>
    </row>
    <row r="1233" ht="12.75">
      <c r="D1233" s="78"/>
    </row>
    <row r="1234" ht="12.75">
      <c r="D1234" s="78"/>
    </row>
    <row r="1235" ht="12.75">
      <c r="D1235" s="78"/>
    </row>
    <row r="1236" ht="12.75">
      <c r="D1236" s="78"/>
    </row>
    <row r="1237" ht="12.75">
      <c r="D1237" s="78"/>
    </row>
    <row r="1238" ht="12.75">
      <c r="D1238" s="78"/>
    </row>
    <row r="1239" ht="12.75">
      <c r="D1239" s="78"/>
    </row>
    <row r="1240" ht="12.75">
      <c r="D1240" s="78"/>
    </row>
    <row r="1241" ht="12.75">
      <c r="D1241" s="78"/>
    </row>
    <row r="1242" ht="12.75">
      <c r="D1242" s="78"/>
    </row>
    <row r="1243" ht="12.75">
      <c r="D1243" s="78"/>
    </row>
    <row r="1244" ht="12.75">
      <c r="D1244" s="78"/>
    </row>
    <row r="1245" ht="12.75">
      <c r="D1245" s="78"/>
    </row>
    <row r="1246" ht="12.75">
      <c r="D1246" s="78"/>
    </row>
    <row r="1247" ht="12.75">
      <c r="D1247" s="78"/>
    </row>
    <row r="1248" ht="12.75">
      <c r="D1248" s="78"/>
    </row>
    <row r="1249" ht="12.75">
      <c r="D1249" s="78"/>
    </row>
    <row r="1250" ht="12.75">
      <c r="D1250" s="78"/>
    </row>
    <row r="1251" ht="12.75">
      <c r="D1251" s="78"/>
    </row>
    <row r="1252" ht="12.75">
      <c r="D1252" s="78"/>
    </row>
    <row r="1253" ht="12.75">
      <c r="D1253" s="78"/>
    </row>
    <row r="1254" ht="12.75">
      <c r="D1254" s="78"/>
    </row>
    <row r="1255" ht="12.75">
      <c r="D1255" s="78"/>
    </row>
    <row r="1256" ht="12.75">
      <c r="D1256" s="78"/>
    </row>
    <row r="1257" ht="12.75">
      <c r="D1257" s="78"/>
    </row>
    <row r="1258" ht="12.75">
      <c r="D1258" s="78"/>
    </row>
    <row r="1259" ht="12.75">
      <c r="D1259" s="78"/>
    </row>
    <row r="1260" ht="12.75">
      <c r="D1260" s="78"/>
    </row>
    <row r="1261" ht="12.75">
      <c r="D1261" s="78"/>
    </row>
    <row r="1262" ht="12.75">
      <c r="D1262" s="78"/>
    </row>
    <row r="1263" ht="12.75">
      <c r="D1263" s="78"/>
    </row>
    <row r="1264" ht="12.75">
      <c r="D1264" s="78"/>
    </row>
    <row r="1265" ht="12.75">
      <c r="D1265" s="78"/>
    </row>
    <row r="1266" ht="12.75">
      <c r="D1266" s="78"/>
    </row>
    <row r="1267" ht="12.75">
      <c r="D1267" s="78"/>
    </row>
    <row r="1268" ht="12.75">
      <c r="D1268" s="78"/>
    </row>
    <row r="1269" ht="12.75">
      <c r="D1269" s="78"/>
    </row>
    <row r="1270" ht="12.75">
      <c r="D1270" s="78"/>
    </row>
    <row r="1271" ht="12.75">
      <c r="D1271" s="78"/>
    </row>
    <row r="1272" ht="12.75">
      <c r="D1272" s="78"/>
    </row>
    <row r="1273" ht="12.75">
      <c r="D1273" s="78"/>
    </row>
    <row r="1274" ht="12.75">
      <c r="D1274" s="78"/>
    </row>
    <row r="1275" ht="12.75">
      <c r="D1275" s="78"/>
    </row>
    <row r="1276" ht="12.75">
      <c r="D1276" s="78"/>
    </row>
    <row r="1277" ht="12.75">
      <c r="D1277" s="78"/>
    </row>
    <row r="1278" ht="12.75">
      <c r="D1278" s="78"/>
    </row>
    <row r="1279" ht="12.75">
      <c r="D1279" s="78"/>
    </row>
    <row r="1280" ht="12.75">
      <c r="D1280" s="78"/>
    </row>
    <row r="1281" ht="12.75">
      <c r="D1281" s="78"/>
    </row>
    <row r="1282" ht="12.75">
      <c r="D1282" s="78"/>
    </row>
    <row r="1283" ht="12.75">
      <c r="D1283" s="78"/>
    </row>
    <row r="1284" ht="12.75">
      <c r="D1284" s="78"/>
    </row>
    <row r="1285" ht="12.75">
      <c r="D1285" s="78"/>
    </row>
    <row r="1286" ht="12.75">
      <c r="D1286" s="78"/>
    </row>
    <row r="1287" ht="12.75">
      <c r="D1287" s="78"/>
    </row>
    <row r="1288" ht="12.75">
      <c r="D1288" s="78"/>
    </row>
    <row r="1289" ht="12.75">
      <c r="D1289" s="78"/>
    </row>
    <row r="1290" ht="12.75">
      <c r="D1290" s="78"/>
    </row>
    <row r="1291" ht="12.75">
      <c r="D1291" s="78"/>
    </row>
    <row r="1292" ht="12.75">
      <c r="D1292" s="78"/>
    </row>
    <row r="1293" ht="12.75">
      <c r="D1293" s="78"/>
    </row>
    <row r="1294" ht="12.75">
      <c r="D1294" s="78"/>
    </row>
    <row r="1295" ht="12.75">
      <c r="D1295" s="78"/>
    </row>
    <row r="1296" ht="12.75">
      <c r="D1296" s="78"/>
    </row>
    <row r="1297" ht="12.75">
      <c r="D1297" s="78"/>
    </row>
    <row r="1298" ht="12.75">
      <c r="D1298" s="78"/>
    </row>
    <row r="1299" ht="12.75">
      <c r="D1299" s="78"/>
    </row>
    <row r="1300" ht="12.75">
      <c r="D1300" s="78"/>
    </row>
    <row r="1301" ht="12.75">
      <c r="D1301" s="78"/>
    </row>
    <row r="1302" ht="12.75">
      <c r="D1302" s="78"/>
    </row>
    <row r="1303" ht="12.75">
      <c r="D1303" s="78"/>
    </row>
    <row r="1304" ht="12.75">
      <c r="D1304" s="78"/>
    </row>
    <row r="1305" ht="12.75">
      <c r="D1305" s="78"/>
    </row>
    <row r="1306" ht="12.75">
      <c r="D1306" s="78"/>
    </row>
    <row r="1307" ht="12.75">
      <c r="D1307" s="78"/>
    </row>
    <row r="1308" ht="12.75">
      <c r="D1308" s="78"/>
    </row>
    <row r="1309" ht="12.75">
      <c r="D1309" s="78"/>
    </row>
    <row r="1310" ht="12.75">
      <c r="D1310" s="78"/>
    </row>
    <row r="1311" ht="12.75">
      <c r="D1311" s="78"/>
    </row>
    <row r="1312" ht="12.75">
      <c r="D1312" s="78"/>
    </row>
    <row r="1313" ht="12.75">
      <c r="D1313" s="78"/>
    </row>
    <row r="1314" ht="12.75">
      <c r="D1314" s="78"/>
    </row>
    <row r="1315" ht="12.75">
      <c r="D1315" s="78"/>
    </row>
    <row r="1316" ht="12.75">
      <c r="D1316" s="78"/>
    </row>
    <row r="1317" ht="12.75">
      <c r="D1317" s="78"/>
    </row>
    <row r="1318" ht="12.75">
      <c r="D1318" s="78"/>
    </row>
    <row r="1319" ht="12.75">
      <c r="D1319" s="78"/>
    </row>
    <row r="1320" ht="12.75">
      <c r="D1320" s="78"/>
    </row>
    <row r="1321" ht="12.75">
      <c r="D1321" s="78"/>
    </row>
    <row r="1322" ht="12.75">
      <c r="D1322" s="78"/>
    </row>
    <row r="1323" ht="12.75">
      <c r="D1323" s="78"/>
    </row>
    <row r="1324" ht="12.75">
      <c r="D1324" s="78"/>
    </row>
    <row r="1325" ht="12.75">
      <c r="D1325" s="78"/>
    </row>
    <row r="1326" ht="12.75">
      <c r="D1326" s="78"/>
    </row>
    <row r="1327" ht="12.75">
      <c r="D1327" s="78"/>
    </row>
    <row r="1328" ht="12.75">
      <c r="D1328" s="78"/>
    </row>
    <row r="1329" ht="12.75">
      <c r="D1329" s="78"/>
    </row>
    <row r="1330" ht="12.75">
      <c r="D1330" s="78"/>
    </row>
    <row r="1331" ht="12.75">
      <c r="D1331" s="78"/>
    </row>
    <row r="1332" ht="12.75">
      <c r="D1332" s="78"/>
    </row>
    <row r="1333" ht="12.75">
      <c r="D1333" s="78"/>
    </row>
    <row r="1334" ht="12.75">
      <c r="D1334" s="78"/>
    </row>
    <row r="1335" ht="12.75">
      <c r="D1335" s="78"/>
    </row>
    <row r="1336" ht="12.75">
      <c r="D1336" s="78"/>
    </row>
    <row r="1337" ht="12.75">
      <c r="D1337" s="78"/>
    </row>
    <row r="1338" ht="12.75">
      <c r="D1338" s="78"/>
    </row>
    <row r="1339" ht="12.75">
      <c r="D1339" s="78"/>
    </row>
    <row r="1340" ht="12.75">
      <c r="D1340" s="78"/>
    </row>
    <row r="1341" ht="12.75">
      <c r="D1341" s="78"/>
    </row>
    <row r="1342" ht="12.75">
      <c r="D1342" s="78"/>
    </row>
    <row r="1343" ht="12.75">
      <c r="D1343" s="78"/>
    </row>
    <row r="1344" ht="12.75">
      <c r="D1344" s="78"/>
    </row>
    <row r="1345" ht="12.75">
      <c r="D1345" s="78"/>
    </row>
    <row r="1346" ht="12.75">
      <c r="D1346" s="78"/>
    </row>
    <row r="1347" ht="12.75">
      <c r="D1347" s="78"/>
    </row>
    <row r="1348" ht="12.75">
      <c r="D1348" s="78"/>
    </row>
    <row r="1349" ht="12.75">
      <c r="D1349" s="78"/>
    </row>
    <row r="1350" ht="12.75">
      <c r="D1350" s="78"/>
    </row>
    <row r="1351" ht="12.75">
      <c r="D1351" s="78"/>
    </row>
    <row r="1352" ht="12.75">
      <c r="D1352" s="78"/>
    </row>
    <row r="1353" ht="12.75">
      <c r="D1353" s="78"/>
    </row>
    <row r="1354" ht="12.75">
      <c r="D1354" s="78"/>
    </row>
    <row r="1355" ht="12.75">
      <c r="D1355" s="78"/>
    </row>
    <row r="1356" ht="12.75">
      <c r="D1356" s="78"/>
    </row>
    <row r="1357" ht="12.75">
      <c r="D1357" s="78"/>
    </row>
    <row r="1358" ht="12.75">
      <c r="D1358" s="78"/>
    </row>
    <row r="1359" ht="12.75">
      <c r="D1359" s="78"/>
    </row>
    <row r="1360" ht="12.75">
      <c r="D1360" s="78"/>
    </row>
    <row r="1361" ht="12.75">
      <c r="D1361" s="78"/>
    </row>
    <row r="1362" ht="12.75">
      <c r="D1362" s="78"/>
    </row>
    <row r="1363" ht="12.75">
      <c r="D1363" s="78"/>
    </row>
    <row r="1364" ht="12.75">
      <c r="D1364" s="78"/>
    </row>
    <row r="1365" ht="12.75">
      <c r="D1365" s="78"/>
    </row>
    <row r="1366" ht="12.75">
      <c r="D1366" s="78"/>
    </row>
    <row r="1367" ht="12.75">
      <c r="D1367" s="78"/>
    </row>
    <row r="1368" ht="12.75">
      <c r="D1368" s="78"/>
    </row>
    <row r="1369" ht="12.75">
      <c r="D1369" s="78"/>
    </row>
    <row r="1370" ht="12.75">
      <c r="D1370" s="78"/>
    </row>
    <row r="1371" ht="12.75">
      <c r="D1371" s="78"/>
    </row>
    <row r="1372" ht="12.75">
      <c r="D1372" s="78"/>
    </row>
    <row r="1373" ht="12.75">
      <c r="D1373" s="78"/>
    </row>
    <row r="1374" ht="12.75">
      <c r="D1374" s="78"/>
    </row>
    <row r="1375" ht="12.75">
      <c r="D1375" s="78"/>
    </row>
    <row r="1376" ht="12.75">
      <c r="D1376" s="78"/>
    </row>
    <row r="1377" ht="12.75">
      <c r="D1377" s="78"/>
    </row>
    <row r="1378" ht="12.75">
      <c r="D1378" s="78"/>
    </row>
    <row r="1379" ht="12.75">
      <c r="D1379" s="78"/>
    </row>
    <row r="1380" ht="12.75">
      <c r="D1380" s="78"/>
    </row>
    <row r="1381" ht="12.75">
      <c r="D1381" s="78"/>
    </row>
    <row r="1382" ht="12.75">
      <c r="D1382" s="78"/>
    </row>
    <row r="1383" ht="12.75">
      <c r="D1383" s="78"/>
    </row>
    <row r="1384" ht="12.75">
      <c r="D1384" s="78"/>
    </row>
    <row r="1385" ht="12.75">
      <c r="D1385" s="78"/>
    </row>
    <row r="1386" ht="12.75">
      <c r="D1386" s="78"/>
    </row>
    <row r="1387" ht="12.75">
      <c r="D1387" s="78"/>
    </row>
    <row r="1388" ht="12.75">
      <c r="D1388" s="78"/>
    </row>
    <row r="1389" ht="12.75">
      <c r="D1389" s="78"/>
    </row>
    <row r="1390" ht="12.75">
      <c r="D1390" s="78"/>
    </row>
    <row r="1391" ht="12.75">
      <c r="D1391" s="78"/>
    </row>
    <row r="1392" ht="12.75">
      <c r="D1392" s="78"/>
    </row>
    <row r="1393" ht="12.75">
      <c r="D1393" s="78"/>
    </row>
    <row r="1394" ht="12.75">
      <c r="D1394" s="78"/>
    </row>
    <row r="1395" ht="12.75">
      <c r="D1395" s="78"/>
    </row>
    <row r="1396" ht="12.75">
      <c r="D1396" s="78"/>
    </row>
    <row r="1397" ht="12.75">
      <c r="D1397" s="78"/>
    </row>
    <row r="1398" ht="12.75">
      <c r="D1398" s="78"/>
    </row>
    <row r="1399" ht="12.75">
      <c r="D1399" s="78"/>
    </row>
    <row r="1400" ht="12.75">
      <c r="D1400" s="78"/>
    </row>
    <row r="1401" ht="12.75">
      <c r="D1401" s="78"/>
    </row>
    <row r="1402" ht="12.75">
      <c r="D1402" s="78"/>
    </row>
    <row r="1403" ht="12.75">
      <c r="D1403" s="78"/>
    </row>
    <row r="1404" ht="12.75">
      <c r="D1404" s="78"/>
    </row>
    <row r="1405" ht="12.75">
      <c r="D1405" s="78"/>
    </row>
    <row r="1406" ht="12.75">
      <c r="D1406" s="78"/>
    </row>
    <row r="1407" ht="12.75">
      <c r="D1407" s="78"/>
    </row>
    <row r="1408" ht="12.75">
      <c r="D1408" s="78"/>
    </row>
    <row r="1409" ht="12.75">
      <c r="D1409" s="78"/>
    </row>
    <row r="1410" ht="12.75">
      <c r="D1410" s="78"/>
    </row>
    <row r="1411" ht="12.75">
      <c r="D1411" s="78"/>
    </row>
    <row r="1412" ht="12.75">
      <c r="D1412" s="78"/>
    </row>
    <row r="1413" ht="12.75">
      <c r="D1413" s="78"/>
    </row>
    <row r="1414" ht="12.75">
      <c r="D1414" s="78"/>
    </row>
    <row r="1415" ht="12.75">
      <c r="D1415" s="78"/>
    </row>
    <row r="1416" ht="12.75">
      <c r="D1416" s="78"/>
    </row>
    <row r="1417" ht="12.75">
      <c r="D1417" s="78"/>
    </row>
    <row r="1418" ht="12.75">
      <c r="D1418" s="78"/>
    </row>
    <row r="1419" ht="12.75">
      <c r="D1419" s="78"/>
    </row>
    <row r="1420" ht="12.75">
      <c r="D1420" s="78"/>
    </row>
    <row r="1421" ht="12.75">
      <c r="D1421" s="78"/>
    </row>
    <row r="1422" ht="12.75">
      <c r="D1422" s="78"/>
    </row>
    <row r="1423" ht="12.75">
      <c r="D1423" s="78"/>
    </row>
    <row r="1424" ht="12.75">
      <c r="D1424" s="78"/>
    </row>
    <row r="1425" ht="12.75">
      <c r="D1425" s="78"/>
    </row>
    <row r="1426" ht="12.75">
      <c r="D1426" s="78"/>
    </row>
    <row r="1427" ht="12.75">
      <c r="D1427" s="78"/>
    </row>
    <row r="1428" ht="12.75">
      <c r="D1428" s="78"/>
    </row>
    <row r="1429" ht="12.75">
      <c r="D1429" s="78"/>
    </row>
    <row r="1430" ht="12.75">
      <c r="D1430" s="78"/>
    </row>
    <row r="1431" ht="12.75">
      <c r="D1431" s="78"/>
    </row>
    <row r="1432" ht="12.75">
      <c r="D1432" s="78"/>
    </row>
    <row r="1433" ht="12.75">
      <c r="D1433" s="78"/>
    </row>
    <row r="1434" ht="12.75">
      <c r="D1434" s="78"/>
    </row>
    <row r="1435" ht="12.75">
      <c r="D1435" s="78"/>
    </row>
    <row r="1436" ht="12.75">
      <c r="D1436" s="78"/>
    </row>
    <row r="1437" ht="12.75">
      <c r="D1437" s="78"/>
    </row>
    <row r="1438" ht="12.75">
      <c r="D1438" s="78"/>
    </row>
    <row r="1439" ht="12.75">
      <c r="D1439" s="78"/>
    </row>
    <row r="1440" ht="12.75">
      <c r="D1440" s="78"/>
    </row>
    <row r="1441" ht="12.75">
      <c r="D1441" s="78"/>
    </row>
    <row r="1442" ht="12.75">
      <c r="D1442" s="78"/>
    </row>
    <row r="1443" ht="12.75">
      <c r="D1443" s="78"/>
    </row>
    <row r="1444" ht="12.75">
      <c r="D1444" s="78"/>
    </row>
    <row r="1445" ht="12.75">
      <c r="D1445" s="78"/>
    </row>
    <row r="1446" ht="12.75">
      <c r="D1446" s="78"/>
    </row>
    <row r="1447" ht="12.75">
      <c r="D1447" s="78"/>
    </row>
    <row r="1448" ht="12.75">
      <c r="D1448" s="78"/>
    </row>
    <row r="1449" ht="12.75">
      <c r="D1449" s="78"/>
    </row>
    <row r="1450" ht="12.75">
      <c r="D1450" s="78"/>
    </row>
    <row r="1451" ht="12.75">
      <c r="D1451" s="78"/>
    </row>
    <row r="1452" ht="12.75">
      <c r="D1452" s="78"/>
    </row>
    <row r="1453" ht="12.75">
      <c r="D1453" s="78"/>
    </row>
    <row r="1454" ht="12.75">
      <c r="D1454" s="78"/>
    </row>
    <row r="1455" ht="12.75">
      <c r="D1455" s="78"/>
    </row>
    <row r="1456" ht="12.75">
      <c r="D1456" s="78"/>
    </row>
    <row r="1457" ht="12.75">
      <c r="D1457" s="78"/>
    </row>
    <row r="1458" ht="12.75">
      <c r="D1458" s="78"/>
    </row>
    <row r="1459" ht="12.75">
      <c r="D1459" s="78"/>
    </row>
    <row r="1460" ht="12.75">
      <c r="D1460" s="78"/>
    </row>
    <row r="1461" ht="12.75">
      <c r="D1461" s="78"/>
    </row>
    <row r="1462" ht="12.75">
      <c r="D1462" s="78"/>
    </row>
    <row r="1463" ht="12.75">
      <c r="D1463" s="78"/>
    </row>
    <row r="1464" ht="12.75">
      <c r="D1464" s="78"/>
    </row>
    <row r="1465" ht="12.75">
      <c r="D1465" s="78"/>
    </row>
    <row r="1466" ht="12.75">
      <c r="D1466" s="78"/>
    </row>
    <row r="1467" ht="12.75">
      <c r="D1467" s="78"/>
    </row>
    <row r="1468" ht="12.75">
      <c r="D1468" s="78"/>
    </row>
    <row r="1469" ht="12.75">
      <c r="D1469" s="78"/>
    </row>
    <row r="1470" ht="12.75">
      <c r="D1470" s="78"/>
    </row>
    <row r="1471" ht="12.75">
      <c r="D1471" s="78"/>
    </row>
    <row r="1472" ht="12.75">
      <c r="D1472" s="78"/>
    </row>
    <row r="1473" ht="12.75">
      <c r="D1473" s="78"/>
    </row>
    <row r="1474" ht="12.75">
      <c r="D1474" s="78"/>
    </row>
    <row r="1475" ht="12.75">
      <c r="D1475" s="78"/>
    </row>
    <row r="1476" ht="12.75">
      <c r="D1476" s="78"/>
    </row>
    <row r="1477" ht="12.75">
      <c r="D1477" s="78"/>
    </row>
    <row r="1478" ht="12.75">
      <c r="D1478" s="78"/>
    </row>
    <row r="1479" ht="12.75">
      <c r="D1479" s="78"/>
    </row>
    <row r="1480" ht="12.75">
      <c r="D1480" s="78"/>
    </row>
    <row r="1481" ht="12.75">
      <c r="D1481" s="78"/>
    </row>
    <row r="1482" ht="12.75">
      <c r="D1482" s="78"/>
    </row>
    <row r="1483" ht="12.75">
      <c r="D1483" s="78"/>
    </row>
    <row r="1484" ht="12.75">
      <c r="D1484" s="78"/>
    </row>
    <row r="1485" ht="12.75">
      <c r="D1485" s="78"/>
    </row>
    <row r="1486" ht="12.75">
      <c r="D1486" s="78"/>
    </row>
    <row r="1487" ht="12.75">
      <c r="D1487" s="78"/>
    </row>
    <row r="1488" ht="12.75">
      <c r="D1488" s="78"/>
    </row>
    <row r="1489" ht="12.75">
      <c r="D1489" s="78"/>
    </row>
    <row r="1490" ht="12.75">
      <c r="D1490" s="78"/>
    </row>
    <row r="1491" ht="12.75">
      <c r="D1491" s="78"/>
    </row>
    <row r="1492" ht="12.75">
      <c r="D1492" s="78"/>
    </row>
    <row r="1493" ht="12.75">
      <c r="D1493" s="78"/>
    </row>
    <row r="1494" ht="12.75">
      <c r="D1494" s="78"/>
    </row>
    <row r="1495" ht="12.75">
      <c r="D1495" s="78"/>
    </row>
    <row r="1496" ht="12.75">
      <c r="D1496" s="78"/>
    </row>
    <row r="1497" ht="12.75">
      <c r="D1497" s="78"/>
    </row>
    <row r="1498" ht="12.75">
      <c r="D1498" s="78"/>
    </row>
    <row r="1499" ht="12.75">
      <c r="D1499" s="78"/>
    </row>
    <row r="1500" ht="12.75">
      <c r="D1500" s="78"/>
    </row>
    <row r="1501" ht="12.75">
      <c r="D1501" s="78"/>
    </row>
    <row r="1502" ht="12.75">
      <c r="D1502" s="78"/>
    </row>
    <row r="1503" ht="12.75">
      <c r="D1503" s="78"/>
    </row>
    <row r="1504" ht="12.75">
      <c r="D1504" s="78"/>
    </row>
    <row r="1505" ht="12.75">
      <c r="D1505" s="78"/>
    </row>
    <row r="1506" ht="12.75">
      <c r="D1506" s="78"/>
    </row>
    <row r="1507" ht="12.75">
      <c r="D1507" s="78"/>
    </row>
    <row r="1508" ht="12.75">
      <c r="D1508" s="78"/>
    </row>
    <row r="1509" ht="12.75">
      <c r="D1509" s="78"/>
    </row>
    <row r="1510" ht="12.75">
      <c r="D1510" s="78"/>
    </row>
    <row r="1511" ht="12.75">
      <c r="D1511" s="78"/>
    </row>
    <row r="1512" ht="12.75">
      <c r="D1512" s="78"/>
    </row>
    <row r="1513" ht="12.75">
      <c r="D1513" s="78"/>
    </row>
    <row r="1514" ht="12.75">
      <c r="D1514" s="78"/>
    </row>
    <row r="1515" ht="12.75">
      <c r="D1515" s="78"/>
    </row>
    <row r="1516" ht="12.75">
      <c r="D1516" s="78"/>
    </row>
    <row r="1517" ht="12.75">
      <c r="D1517" s="78"/>
    </row>
    <row r="1518" ht="12.75">
      <c r="D1518" s="78"/>
    </row>
    <row r="1519" ht="12.75">
      <c r="D1519" s="78"/>
    </row>
    <row r="1520" ht="12.75">
      <c r="D1520" s="78"/>
    </row>
    <row r="1521" ht="12.75">
      <c r="D1521" s="78"/>
    </row>
    <row r="1522" ht="12.75">
      <c r="D1522" s="78"/>
    </row>
    <row r="1523" ht="12.75">
      <c r="D1523" s="78"/>
    </row>
    <row r="1524" ht="12.75">
      <c r="D1524" s="78"/>
    </row>
    <row r="1525" ht="12.75">
      <c r="D1525" s="78"/>
    </row>
    <row r="1526" ht="12.75">
      <c r="D1526" s="78"/>
    </row>
    <row r="1527" ht="12.75">
      <c r="D1527" s="78"/>
    </row>
    <row r="1528" ht="12.75">
      <c r="D1528" s="78"/>
    </row>
    <row r="1529" ht="12.75">
      <c r="D1529" s="78"/>
    </row>
    <row r="1530" ht="12.75">
      <c r="D1530" s="78"/>
    </row>
    <row r="1531" ht="12.75">
      <c r="D1531" s="78"/>
    </row>
    <row r="1532" ht="12.75">
      <c r="D1532" s="78"/>
    </row>
    <row r="1533" ht="12.75">
      <c r="D1533" s="78"/>
    </row>
    <row r="1534" ht="12.75">
      <c r="D1534" s="78"/>
    </row>
    <row r="1535" ht="12.75">
      <c r="D1535" s="78"/>
    </row>
    <row r="1536" ht="12.75">
      <c r="D1536" s="78"/>
    </row>
    <row r="1537" ht="12.75">
      <c r="D1537" s="78"/>
    </row>
    <row r="1538" ht="12.75">
      <c r="D1538" s="78"/>
    </row>
    <row r="1539" ht="12.75">
      <c r="D1539" s="78"/>
    </row>
    <row r="1540" ht="12.75">
      <c r="D1540" s="78"/>
    </row>
    <row r="1541" ht="12.75">
      <c r="D1541" s="78"/>
    </row>
    <row r="1542" ht="12.75">
      <c r="D1542" s="78"/>
    </row>
    <row r="1543" ht="12.75">
      <c r="D1543" s="78"/>
    </row>
    <row r="1544" ht="12.75">
      <c r="D1544" s="78"/>
    </row>
    <row r="1545" ht="12.75">
      <c r="D1545" s="78"/>
    </row>
    <row r="1546" ht="12.75">
      <c r="D1546" s="78"/>
    </row>
    <row r="1547" ht="12.75">
      <c r="D1547" s="78"/>
    </row>
    <row r="1548" ht="12.75">
      <c r="D1548" s="78"/>
    </row>
    <row r="1549" ht="12.75">
      <c r="D1549" s="78"/>
    </row>
    <row r="1550" ht="12.75">
      <c r="D1550" s="78"/>
    </row>
    <row r="1551" ht="12.75">
      <c r="D1551" s="78"/>
    </row>
    <row r="1552" ht="12.75">
      <c r="D1552" s="78"/>
    </row>
    <row r="1553" ht="12.75">
      <c r="D1553" s="78"/>
    </row>
    <row r="1554" ht="12.75">
      <c r="D1554" s="78"/>
    </row>
    <row r="1555" ht="12.75">
      <c r="D1555" s="78"/>
    </row>
    <row r="1556" ht="12.75">
      <c r="D1556" s="78"/>
    </row>
    <row r="1557" ht="12.75">
      <c r="D1557" s="78"/>
    </row>
    <row r="1558" ht="12.75">
      <c r="D1558" s="78"/>
    </row>
    <row r="1559" ht="12.75">
      <c r="D1559" s="78"/>
    </row>
    <row r="1560" ht="12.75">
      <c r="D1560" s="78"/>
    </row>
    <row r="1561" ht="12.75">
      <c r="D1561" s="78"/>
    </row>
    <row r="1562" ht="12.75">
      <c r="D1562" s="78"/>
    </row>
    <row r="1563" ht="12.75">
      <c r="D1563" s="78"/>
    </row>
    <row r="1564" ht="12.75">
      <c r="D1564" s="78"/>
    </row>
    <row r="1565" ht="12.75">
      <c r="D1565" s="78"/>
    </row>
    <row r="1566" ht="12.75">
      <c r="D1566" s="78"/>
    </row>
    <row r="1567" ht="12.75">
      <c r="D1567" s="78"/>
    </row>
    <row r="1568" ht="12.75">
      <c r="D1568" s="78"/>
    </row>
    <row r="1569" ht="12.75">
      <c r="D1569" s="78"/>
    </row>
    <row r="1570" ht="12.75">
      <c r="D1570" s="78"/>
    </row>
    <row r="1571" ht="12.75">
      <c r="D1571" s="78"/>
    </row>
    <row r="1572" ht="12.75">
      <c r="D1572" s="78"/>
    </row>
    <row r="1573" ht="12.75">
      <c r="D1573" s="78"/>
    </row>
    <row r="1574" ht="12.75">
      <c r="D1574" s="78"/>
    </row>
    <row r="1575" ht="12.75">
      <c r="D1575" s="78"/>
    </row>
    <row r="1576" ht="12.75">
      <c r="D1576" s="78"/>
    </row>
    <row r="1577" ht="12.75">
      <c r="D1577" s="78"/>
    </row>
    <row r="1578" ht="12.75">
      <c r="D1578" s="78"/>
    </row>
    <row r="1579" ht="12.75">
      <c r="D1579" s="78"/>
    </row>
    <row r="1580" ht="12.75">
      <c r="D1580" s="78"/>
    </row>
    <row r="1581" ht="12.75">
      <c r="D1581" s="78"/>
    </row>
    <row r="1582" ht="12.75">
      <c r="D1582" s="78"/>
    </row>
    <row r="1583" ht="12.75">
      <c r="D1583" s="78"/>
    </row>
    <row r="1584" ht="12.75">
      <c r="D1584" s="78"/>
    </row>
    <row r="1585" ht="12.75">
      <c r="D1585" s="78"/>
    </row>
    <row r="1586" ht="12.75">
      <c r="D1586" s="78"/>
    </row>
    <row r="1587" ht="12.75">
      <c r="D1587" s="78"/>
    </row>
    <row r="1588" ht="12.75">
      <c r="D1588" s="78"/>
    </row>
    <row r="1589" ht="12.75">
      <c r="D1589" s="78"/>
    </row>
    <row r="1590" ht="12.75">
      <c r="D1590" s="78"/>
    </row>
    <row r="1591" ht="12.75">
      <c r="D1591" s="78"/>
    </row>
    <row r="1592" ht="12.75">
      <c r="D1592" s="78"/>
    </row>
    <row r="1593" ht="12.75">
      <c r="D1593" s="78"/>
    </row>
    <row r="1594" ht="12.75">
      <c r="D1594" s="78"/>
    </row>
    <row r="1595" ht="12.75">
      <c r="D1595" s="78"/>
    </row>
    <row r="1596" ht="12.75">
      <c r="D1596" s="78"/>
    </row>
    <row r="1597" ht="12.75">
      <c r="D1597" s="78"/>
    </row>
    <row r="1598" ht="12.75">
      <c r="D1598" s="78"/>
    </row>
    <row r="1599" ht="12.75">
      <c r="D1599" s="78"/>
    </row>
    <row r="1600" ht="12.75">
      <c r="D1600" s="78"/>
    </row>
    <row r="1601" ht="12.75">
      <c r="D1601" s="78"/>
    </row>
    <row r="1602" ht="12.75">
      <c r="D1602" s="78"/>
    </row>
    <row r="1603" ht="12.75">
      <c r="D1603" s="78"/>
    </row>
    <row r="1604" ht="12.75">
      <c r="D1604" s="78"/>
    </row>
    <row r="1605" ht="12.75">
      <c r="D1605" s="78"/>
    </row>
    <row r="1606" ht="12.75">
      <c r="D1606" s="78"/>
    </row>
    <row r="1607" ht="12.75">
      <c r="D1607" s="78"/>
    </row>
    <row r="1608" ht="12.75">
      <c r="D1608" s="78"/>
    </row>
    <row r="1609" ht="12.75">
      <c r="D1609" s="78"/>
    </row>
    <row r="1610" ht="12.75">
      <c r="D1610" s="78"/>
    </row>
    <row r="1611" ht="12.75">
      <c r="D1611" s="78"/>
    </row>
    <row r="1612" ht="12.75">
      <c r="D1612" s="78"/>
    </row>
    <row r="1613" ht="12.75">
      <c r="D1613" s="78"/>
    </row>
    <row r="1614" ht="12.75">
      <c r="D1614" s="78"/>
    </row>
    <row r="1615" ht="12.75">
      <c r="D1615" s="78"/>
    </row>
    <row r="1616" ht="12.75">
      <c r="D1616" s="78"/>
    </row>
    <row r="1617" ht="12.75">
      <c r="D1617" s="78"/>
    </row>
    <row r="1618" ht="12.75">
      <c r="D1618" s="78"/>
    </row>
    <row r="1619" ht="12.75">
      <c r="D1619" s="78"/>
    </row>
    <row r="1620" ht="12.75">
      <c r="D1620" s="78"/>
    </row>
    <row r="1621" ht="12.75">
      <c r="D1621" s="78"/>
    </row>
    <row r="1622" ht="12.75">
      <c r="D1622" s="78"/>
    </row>
    <row r="1623" ht="12.75">
      <c r="D1623" s="78"/>
    </row>
    <row r="1624" ht="12.75">
      <c r="D1624" s="78"/>
    </row>
    <row r="1625" ht="12.75">
      <c r="D1625" s="78"/>
    </row>
    <row r="1626" ht="12.75">
      <c r="D1626" s="78"/>
    </row>
    <row r="1627" ht="12.75">
      <c r="D1627" s="78"/>
    </row>
    <row r="1628" ht="12.75">
      <c r="D1628" s="78"/>
    </row>
    <row r="1629" ht="12.75">
      <c r="D1629" s="78"/>
    </row>
    <row r="1630" ht="12.75">
      <c r="D1630" s="78"/>
    </row>
    <row r="1631" ht="12.75">
      <c r="D1631" s="78"/>
    </row>
    <row r="1632" ht="12.75">
      <c r="D1632" s="78"/>
    </row>
    <row r="1633" ht="12.75">
      <c r="D1633" s="78"/>
    </row>
    <row r="1634" ht="12.75">
      <c r="D1634" s="78"/>
    </row>
  </sheetData>
  <mergeCells count="1">
    <mergeCell ref="B2:D2"/>
  </mergeCells>
  <conditionalFormatting sqref="C7:C54">
    <cfRule type="cellIs" priority="1" dxfId="3" operator="lessThan" stopIfTrue="1">
      <formula>0.5</formula>
    </cfRule>
    <cfRule type="cellIs" priority="2" dxfId="4" operator="between" stopIfTrue="1">
      <formula>0.5</formula>
      <formula>0.8</formula>
    </cfRule>
    <cfRule type="cellIs" priority="3" dxfId="1" operator="greaterThan" stopIfTrue="1">
      <formula>0.8</formula>
    </cfRule>
  </conditionalFormatting>
  <printOptions/>
  <pageMargins left="0.49" right="0.5" top="0.5"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1:K225"/>
  <sheetViews>
    <sheetView workbookViewId="0" topLeftCell="A1">
      <selection activeCell="J211" sqref="J211"/>
    </sheetView>
  </sheetViews>
  <sheetFormatPr defaultColWidth="11.421875" defaultRowHeight="12.75"/>
  <cols>
    <col min="1" max="1" width="3.57421875" style="21" customWidth="1"/>
    <col min="2" max="2" width="39.8515625" style="1" customWidth="1"/>
    <col min="3" max="7" width="9.28125" style="0" customWidth="1"/>
    <col min="8" max="16384" width="11.421875" style="21" customWidth="1"/>
  </cols>
  <sheetData>
    <row r="1" spans="2:11" ht="13.5" thickBot="1">
      <c r="B1" s="22"/>
      <c r="C1" s="21"/>
      <c r="D1" s="21"/>
      <c r="E1" s="21"/>
      <c r="F1" s="21"/>
      <c r="G1" s="21"/>
      <c r="I1" s="89"/>
      <c r="J1" s="89"/>
      <c r="K1" s="89"/>
    </row>
    <row r="2" spans="2:11" ht="42" customHeight="1" thickBot="1">
      <c r="B2" s="123" t="s">
        <v>74</v>
      </c>
      <c r="C2" s="124"/>
      <c r="D2" s="124"/>
      <c r="E2" s="124"/>
      <c r="F2" s="124"/>
      <c r="G2" s="125"/>
      <c r="I2" s="89"/>
      <c r="J2" s="89"/>
      <c r="K2" s="89"/>
    </row>
    <row r="3" spans="2:11" ht="14.25" customHeight="1" thickBot="1">
      <c r="B3" s="90"/>
      <c r="C3" s="90"/>
      <c r="D3" s="90"/>
      <c r="E3" s="90"/>
      <c r="F3" s="90"/>
      <c r="G3" s="90"/>
      <c r="I3" s="89"/>
      <c r="J3" s="89"/>
      <c r="K3" s="89"/>
    </row>
    <row r="4" spans="2:11" ht="14.25" customHeight="1">
      <c r="B4" s="90"/>
      <c r="C4" s="91"/>
      <c r="D4" s="128" t="s">
        <v>83</v>
      </c>
      <c r="E4" s="128"/>
      <c r="F4" s="129"/>
      <c r="G4" s="90"/>
      <c r="I4" s="89"/>
      <c r="J4" s="89"/>
      <c r="K4" s="89"/>
    </row>
    <row r="5" spans="2:11" ht="14.25" customHeight="1">
      <c r="B5" s="90"/>
      <c r="C5" s="92"/>
      <c r="D5" s="130" t="s">
        <v>84</v>
      </c>
      <c r="E5" s="130"/>
      <c r="F5" s="131"/>
      <c r="G5" s="90"/>
      <c r="I5" s="89"/>
      <c r="J5" s="89"/>
      <c r="K5" s="89"/>
    </row>
    <row r="6" spans="2:11" ht="14.25" customHeight="1">
      <c r="B6" s="90"/>
      <c r="C6" s="93"/>
      <c r="D6" s="130" t="s">
        <v>100</v>
      </c>
      <c r="E6" s="130"/>
      <c r="F6" s="131"/>
      <c r="G6" s="90"/>
      <c r="I6" s="89"/>
      <c r="J6" s="89"/>
      <c r="K6" s="89"/>
    </row>
    <row r="7" spans="2:11" ht="14.25" customHeight="1" thickBot="1">
      <c r="B7" s="90"/>
      <c r="C7" s="94"/>
      <c r="D7" s="126" t="s">
        <v>85</v>
      </c>
      <c r="E7" s="126"/>
      <c r="F7" s="127"/>
      <c r="G7" s="90"/>
      <c r="I7" s="89"/>
      <c r="J7" s="89"/>
      <c r="K7" s="89"/>
    </row>
    <row r="8" spans="2:11" ht="14.25" customHeight="1" thickBot="1">
      <c r="B8" s="22"/>
      <c r="C8" s="21"/>
      <c r="D8" s="21"/>
      <c r="E8" s="21"/>
      <c r="F8" s="21"/>
      <c r="G8" s="21"/>
      <c r="I8" s="89"/>
      <c r="J8" s="89"/>
      <c r="K8" s="89"/>
    </row>
    <row r="9" spans="3:11" ht="89.25" customHeight="1" thickBot="1">
      <c r="C9" s="80" t="s">
        <v>72</v>
      </c>
      <c r="D9" s="81" t="s">
        <v>92</v>
      </c>
      <c r="E9" s="81" t="s">
        <v>93</v>
      </c>
      <c r="F9" s="81" t="s">
        <v>75</v>
      </c>
      <c r="G9" s="82" t="s">
        <v>76</v>
      </c>
      <c r="I9" s="89"/>
      <c r="J9" s="89"/>
      <c r="K9" s="89"/>
    </row>
    <row r="10" spans="2:11" ht="12.75">
      <c r="B10" s="13">
        <f>IF(ISBLANK('Liste d''élèves'!C7),"",('Liste d''élèves'!C7))</f>
      </c>
      <c r="C10" s="31">
        <f>IF(ISBLANK('Liste d''élèves'!C7),"",(IF('Saisie des résultats'!C9=1,1,0)+IF('Saisie des résultats'!D9=1,1,0)+IF('Saisie des résultats'!E9=1,1,0)+IF('Saisie des résultats'!F9=1,1,0)+IF('Saisie des résultats'!G9=1,1,0)+IF('Saisie des résultats'!H9=1,1,0)+IF('Saisie des résultats'!I9=1,1,0)+IF('Saisie des résultats'!J9=1,1,0)+IF('Saisie des résultats'!K9=1,1,0)+IF('Saisie des résultats'!L9=1,1,0)+IF('Saisie des résultats'!M9=1,1,0))/11)</f>
      </c>
      <c r="D10" s="32">
        <f>IF(ISBLANK('Liste d''élèves'!C7),"",(IF('Saisie des résultats'!N9=1,1,0)+IF('Saisie des résultats'!O9=1,1,0)+IF('Saisie des résultats'!P9=1,1,0)+IF('Saisie des résultats'!Q9=1,1,0)+IF('Saisie des résultats'!R9=1,1,0)+IF('Saisie des résultats'!S9=1,1,0)+IF('Saisie des résultats'!AC9=1,1,0)+IF('Saisie des résultats'!AD9=1,1,0)+IF('Saisie des résultats'!AE9=1,1,0)+IF('Saisie des résultats'!AF9=1,1,0)+IF('Saisie des résultats'!AG9=1,1,0)+IF('Saisie des résultats'!AH9=1,1,0)+IF('Saisie des résultats'!AI9=1,1,0)+IF('Saisie des résultats'!AJ9=1,1,0)+IF('Saisie des résultats'!AK9=1,1,0)+IF('Saisie des résultats'!AV9=1,1,0)+IF('Saisie des résultats'!AX9=1,1,0))/17)</f>
      </c>
      <c r="E10" s="32">
        <f>IF(ISBLANK('Liste d''élèves'!C7),"",(IF('Saisie des résultats'!T9=1,1,0)+IF('Saisie des résultats'!U9=1,1,0)+IF('Saisie des résultats'!V9=1,1,0)+IF('Saisie des résultats'!AA9=1,1,0)+IF('Saisie des résultats'!AB9=1,1,0)+IF('Saisie des résultats'!AL9=1,1,0)+IF('Saisie des résultats'!AM9=1,1,0)+IF('Saisie des résultats'!AN9=1,1,0)+IF('Saisie des résultats'!AO9=1,1,0)+IF('Saisie des résultats'!AT9=1,1,0))/10)</f>
      </c>
      <c r="F10" s="32">
        <f>IF(ISBLANK('Liste d''élèves'!C7),"",(IF('Saisie des résultats'!W9=1,1,0)+IF('Saisie des résultats'!X9=1,1,0)+IF('Saisie des résultats'!Y9=1,1,0)+IF('Saisie des résultats'!Z9=1,1,0)+IF('Saisie des résultats'!AP9=1,1,0)+IF('Saisie des résultats'!AQ9=1,1,0)+IF('Saisie des résultats'!AR9=1,1,0)+IF('Saisie des résultats'!AS9=1,1,0)+IF('Saisie des résultats'!AU9=1,1,0)+IF('Saisie des résultats'!AW9=1,1,0))/10)</f>
      </c>
      <c r="G10" s="33">
        <f>IF(ISBLANK('Liste d''élèves'!C7),"",COUNTIF('Saisie des résultats'!C9:AX9,1)/48)</f>
      </c>
      <c r="I10" s="89"/>
      <c r="J10" s="89"/>
      <c r="K10" s="89"/>
    </row>
    <row r="11" spans="2:11" ht="12.75">
      <c r="B11" s="14">
        <f>IF(ISBLANK('Liste d''élèves'!C8),"",('Liste d''élèves'!C8))</f>
      </c>
      <c r="C11" s="84">
        <f>IF(ISBLANK('Liste d''élèves'!C8),"",(IF('Saisie des résultats'!C10=1,1,0)+IF('Saisie des résultats'!D10=1,1,0)+IF('Saisie des résultats'!E10=1,1,0)+IF('Saisie des résultats'!F10=1,1,0)+IF('Saisie des résultats'!G10=1,1,0)+IF('Saisie des résultats'!H10=1,1,0)+IF('Saisie des résultats'!I10=1,1,0)+IF('Saisie des résultats'!J10=1,1,0)+IF('Saisie des résultats'!K10=1,1,0)+IF('Saisie des résultats'!L10=1,1,0)+IF('Saisie des résultats'!M10=1,1,0))/11)</f>
      </c>
      <c r="D11" s="83">
        <f>IF(ISBLANK('Liste d''élèves'!C8),"",(IF('Saisie des résultats'!N10=1,1,0)+IF('Saisie des résultats'!O10=1,1,0)+IF('Saisie des résultats'!P10=1,1,0)+IF('Saisie des résultats'!Q10=1,1,0)+IF('Saisie des résultats'!R10=1,1,0)+IF('Saisie des résultats'!S10=1,1,0)+IF('Saisie des résultats'!AC10=1,1,0)+IF('Saisie des résultats'!AD10=1,1,0)+IF('Saisie des résultats'!AE10=1,1,0)+IF('Saisie des résultats'!AF10=1,1,0)+IF('Saisie des résultats'!AG10=1,1,0)+IF('Saisie des résultats'!AH10=1,1,0)+IF('Saisie des résultats'!AI10=1,1,0)+IF('Saisie des résultats'!AJ10=1,1,0)+IF('Saisie des résultats'!AK10=1,1,0)+IF('Saisie des résultats'!AV10=1,1,0)+IF('Saisie des résultats'!AX10=1,1,0))/16)</f>
      </c>
      <c r="E11" s="83">
        <f>IF(ISBLANK('Liste d''élèves'!C8),"",(IF('Saisie des résultats'!T10=1,1,0)+IF('Saisie des résultats'!U10=1,1,0)+IF('Saisie des résultats'!V10=1,1,0)+IF('Saisie des résultats'!AA10=1,1,0)+IF('Saisie des résultats'!AB10=1,1,0)+IF('Saisie des résultats'!AL10=1,1,0)+IF('Saisie des résultats'!AM10=1,1,0)+IF('Saisie des résultats'!AN10=1,1,0)+IF('Saisie des résultats'!AO10=1,1,0)+IF('Saisie des résultats'!AT10=1,1,0))/10)</f>
      </c>
      <c r="F11" s="83">
        <f>IF(ISBLANK('Liste d''élèves'!C8),"",(IF('Saisie des résultats'!W10=1,1,0)+IF('Saisie des résultats'!X10=1,1,0)+IF('Saisie des résultats'!Y10=1,1,0)+IF('Saisie des résultats'!Z10=1,1,0)+IF('Saisie des résultats'!AP10=1,1,0)+IF('Saisie des résultats'!AQ10=1,1,0)+IF('Saisie des résultats'!AR10=1,1,0)+IF('Saisie des résultats'!AS10=1,1,0)+IF('Saisie des résultats'!AU10=1,1,0)+IF('Saisie des résultats'!AW10=1,1,0))/10)</f>
      </c>
      <c r="G11" s="85">
        <f>IF(ISBLANK('Liste d''élèves'!C8),"",COUNTIF('Saisie des résultats'!C10:AX10,1)/48)</f>
      </c>
      <c r="I11" s="89"/>
      <c r="J11" s="89"/>
      <c r="K11" s="89"/>
    </row>
    <row r="12" spans="2:11" ht="12.75">
      <c r="B12" s="14">
        <f>IF(ISBLANK('Liste d''élèves'!C9),"",('Liste d''élèves'!C9))</f>
      </c>
      <c r="C12" s="84">
        <f>IF(ISBLANK('Liste d''élèves'!C9),"",(IF('Saisie des résultats'!C11=1,1,0)+IF('Saisie des résultats'!D11=1,1,0)+IF('Saisie des résultats'!E11=1,1,0)+IF('Saisie des résultats'!F11=1,1,0)+IF('Saisie des résultats'!G11=1,1,0)+IF('Saisie des résultats'!H11=1,1,0)+IF('Saisie des résultats'!I11=1,1,0)+IF('Saisie des résultats'!J11=1,1,0)+IF('Saisie des résultats'!K11=1,1,0)+IF('Saisie des résultats'!L11=1,1,0)+IF('Saisie des résultats'!M11=1,1,0))/11)</f>
      </c>
      <c r="D12" s="83">
        <f>IF(ISBLANK('Liste d''élèves'!C9),"",(IF('Saisie des résultats'!N11=1,1,0)+IF('Saisie des résultats'!O11=1,1,0)+IF('Saisie des résultats'!P11=1,1,0)+IF('Saisie des résultats'!Q11=1,1,0)+IF('Saisie des résultats'!R11=1,1,0)+IF('Saisie des résultats'!S11=1,1,0)+IF('Saisie des résultats'!AC11=1,1,0)+IF('Saisie des résultats'!AD11=1,1,0)+IF('Saisie des résultats'!AE11=1,1,0)+IF('Saisie des résultats'!AF11=1,1,0)+IF('Saisie des résultats'!AG11=1,1,0)+IF('Saisie des résultats'!AH11=1,1,0)+IF('Saisie des résultats'!AI11=1,1,0)+IF('Saisie des résultats'!AJ11=1,1,0)+IF('Saisie des résultats'!AK11=1,1,0)+IF('Saisie des résultats'!AV11=1,1,0)+IF('Saisie des résultats'!AX11=1,1,0))/16)</f>
      </c>
      <c r="E12" s="83">
        <f>IF(ISBLANK('Liste d''élèves'!C9),"",(IF('Saisie des résultats'!T11=1,1,0)+IF('Saisie des résultats'!U11=1,1,0)+IF('Saisie des résultats'!V11=1,1,0)+IF('Saisie des résultats'!AA11=1,1,0)+IF('Saisie des résultats'!AB11=1,1,0)+IF('Saisie des résultats'!AL11=1,1,0)+IF('Saisie des résultats'!AM11=1,1,0)+IF('Saisie des résultats'!AN11=1,1,0)+IF('Saisie des résultats'!AO11=1,1,0)+IF('Saisie des résultats'!AT11=1,1,0))/10)</f>
      </c>
      <c r="F12" s="83">
        <f>IF(ISBLANK('Liste d''élèves'!C9),"",(IF('Saisie des résultats'!W11=1,1,0)+IF('Saisie des résultats'!X11=1,1,0)+IF('Saisie des résultats'!Y11=1,1,0)+IF('Saisie des résultats'!Z11=1,1,0)+IF('Saisie des résultats'!AP11=1,1,0)+IF('Saisie des résultats'!AQ11=1,1,0)+IF('Saisie des résultats'!AR11=1,1,0)+IF('Saisie des résultats'!AS11=1,1,0)+IF('Saisie des résultats'!AU11=1,1,0)+IF('Saisie des résultats'!AW11=1,1,0))/10)</f>
      </c>
      <c r="G12" s="85">
        <f>IF(ISBLANK('Liste d''élèves'!C9),"",COUNTIF('Saisie des résultats'!C11:AX11,1)/48)</f>
      </c>
      <c r="I12" s="89"/>
      <c r="J12" s="89"/>
      <c r="K12" s="89"/>
    </row>
    <row r="13" spans="2:11" ht="12.75">
      <c r="B13" s="14">
        <f>IF(ISBLANK('Liste d''élèves'!C10),"",('Liste d''élèves'!C10))</f>
      </c>
      <c r="C13" s="84">
        <f>IF(ISBLANK('Liste d''élèves'!C10),"",(IF('Saisie des résultats'!C12=1,1,0)+IF('Saisie des résultats'!D12=1,1,0)+IF('Saisie des résultats'!E12=1,1,0)+IF('Saisie des résultats'!F12=1,1,0)+IF('Saisie des résultats'!G12=1,1,0)+IF('Saisie des résultats'!H12=1,1,0)+IF('Saisie des résultats'!I12=1,1,0)+IF('Saisie des résultats'!J12=1,1,0)+IF('Saisie des résultats'!K12=1,1,0)+IF('Saisie des résultats'!L12=1,1,0)+IF('Saisie des résultats'!M12=1,1,0))/11)</f>
      </c>
      <c r="D13" s="83">
        <f>IF(ISBLANK('Liste d''élèves'!C10),"",(IF('Saisie des résultats'!N12=1,1,0)+IF('Saisie des résultats'!O12=1,1,0)+IF('Saisie des résultats'!P12=1,1,0)+IF('Saisie des résultats'!Q12=1,1,0)+IF('Saisie des résultats'!R12=1,1,0)+IF('Saisie des résultats'!S12=1,1,0)+IF('Saisie des résultats'!AC12=1,1,0)+IF('Saisie des résultats'!AD12=1,1,0)+IF('Saisie des résultats'!AE12=1,1,0)+IF('Saisie des résultats'!AF12=1,1,0)+IF('Saisie des résultats'!AG12=1,1,0)+IF('Saisie des résultats'!AH12=1,1,0)+IF('Saisie des résultats'!AI12=1,1,0)+IF('Saisie des résultats'!AJ12=1,1,0)+IF('Saisie des résultats'!AK12=1,1,0)+IF('Saisie des résultats'!AV12=1,1,0)+IF('Saisie des résultats'!AX12=1,1,0))/16)</f>
      </c>
      <c r="E13" s="83">
        <f>IF(ISBLANK('Liste d''élèves'!C10),"",(IF('Saisie des résultats'!T12=1,1,0)+IF('Saisie des résultats'!U12=1,1,0)+IF('Saisie des résultats'!V12=1,1,0)+IF('Saisie des résultats'!AA12=1,1,0)+IF('Saisie des résultats'!AB12=1,1,0)+IF('Saisie des résultats'!AL12=1,1,0)+IF('Saisie des résultats'!AM12=1,1,0)+IF('Saisie des résultats'!AN12=1,1,0)+IF('Saisie des résultats'!AO12=1,1,0)+IF('Saisie des résultats'!AT12=1,1,0))/10)</f>
      </c>
      <c r="F13" s="83">
        <f>IF(ISBLANK('Liste d''élèves'!C10),"",(IF('Saisie des résultats'!W12=1,1,0)+IF('Saisie des résultats'!X12=1,1,0)+IF('Saisie des résultats'!Y12=1,1,0)+IF('Saisie des résultats'!Z12=1,1,0)+IF('Saisie des résultats'!AP12=1,1,0)+IF('Saisie des résultats'!AQ12=1,1,0)+IF('Saisie des résultats'!AR12=1,1,0)+IF('Saisie des résultats'!AS12=1,1,0)+IF('Saisie des résultats'!AU12=1,1,0)+IF('Saisie des résultats'!AW12=1,1,0))/10)</f>
      </c>
      <c r="G13" s="85">
        <f>IF(ISBLANK('Liste d''élèves'!C10),"",COUNTIF('Saisie des résultats'!C12:AX12,1)/48)</f>
      </c>
      <c r="I13" s="89"/>
      <c r="J13" s="89"/>
      <c r="K13" s="89"/>
    </row>
    <row r="14" spans="2:11" ht="12.75">
      <c r="B14" s="14">
        <f>IF(ISBLANK('Liste d''élèves'!C11),"",('Liste d''élèves'!C11))</f>
      </c>
      <c r="C14" s="84">
        <f>IF(ISBLANK('Liste d''élèves'!C11),"",(IF('Saisie des résultats'!C13=1,1,0)+IF('Saisie des résultats'!D13=1,1,0)+IF('Saisie des résultats'!E13=1,1,0)+IF('Saisie des résultats'!F13=1,1,0)+IF('Saisie des résultats'!G13=1,1,0)+IF('Saisie des résultats'!H13=1,1,0)+IF('Saisie des résultats'!I13=1,1,0)+IF('Saisie des résultats'!J13=1,1,0)+IF('Saisie des résultats'!K13=1,1,0)+IF('Saisie des résultats'!L13=1,1,0)+IF('Saisie des résultats'!M13=1,1,0))/11)</f>
      </c>
      <c r="D14" s="83">
        <f>IF(ISBLANK('Liste d''élèves'!C11),"",(IF('Saisie des résultats'!N13=1,1,0)+IF('Saisie des résultats'!O13=1,1,0)+IF('Saisie des résultats'!P13=1,1,0)+IF('Saisie des résultats'!Q13=1,1,0)+IF('Saisie des résultats'!R13=1,1,0)+IF('Saisie des résultats'!AC13=1,1,0)+IF('Saisie des résultats'!AD13=1,1,0)+IF('Saisie des résultats'!AE13=1,1,0)+IF('Saisie des résultats'!AF13=1,1,0)+IF('Saisie des résultats'!AG13=1,1,0)+IF('Saisie des résultats'!AH13=1,1,0)+IF('Saisie des résultats'!AI13=1,1,0)+IF('Saisie des résultats'!AJ13=1,1,0)+IF('Saisie des résultats'!AK13=1,1,0)+IF('Saisie des résultats'!AV13=1,1,0)+IF('Saisie des résultats'!AX13=1,1,0))/16)</f>
      </c>
      <c r="E14" s="83">
        <f>IF(ISBLANK('Liste d''élèves'!C11),"",(IF('Saisie des résultats'!S13=1,1,0)+IF('Saisie des résultats'!T13=1,1,0)+IF('Saisie des résultats'!U13=1,1,0)+IF('Saisie des résultats'!V13=1,1,0)+IF('Saisie des résultats'!AA13=1,1,0)+IF('Saisie des résultats'!AB13=1,1,0)+IF('Saisie des résultats'!AL13=1,1,0)+IF('Saisie des résultats'!AM13=1,1,0)+IF('Saisie des résultats'!AN13=1,1,0)+IF('Saisie des résultats'!AO13=1,1,0)+IF('Saisie des résultats'!AT13=1,1,0))/11)</f>
      </c>
      <c r="F14" s="83">
        <f>IF(ISBLANK('Liste d''élèves'!C11),"",(IF('Saisie des résultats'!W13=1,1,0)+IF('Saisie des résultats'!X13=1,1,0)+IF('Saisie des résultats'!Y13=1,1,0)+IF('Saisie des résultats'!Z13=1,1,0)+IF('Saisie des résultats'!AP13=1,1,0)+IF('Saisie des résultats'!AQ13=1,1,0)+IF('Saisie des résultats'!AR13=1,1,0)+IF('Saisie des résultats'!AS13=1,1,0)+IF('Saisie des résultats'!AU13=1,1,0)+IF('Saisie des résultats'!AW13=1,1,0))/10)</f>
      </c>
      <c r="G14" s="85">
        <f>IF(ISBLANK('Liste d''élèves'!C11),"",COUNTIF('Saisie des résultats'!C13:AX13,1)/48)</f>
      </c>
      <c r="I14" s="89"/>
      <c r="J14" s="89"/>
      <c r="K14" s="89"/>
    </row>
    <row r="15" spans="2:11" ht="12.75">
      <c r="B15" s="14">
        <f>IF(ISBLANK('Liste d''élèves'!C12),"",('Liste d''élèves'!C12))</f>
      </c>
      <c r="C15" s="84">
        <f>IF(ISBLANK('Liste d''élèves'!C12),"",(IF('Saisie des résultats'!C14=1,1,0)+IF('Saisie des résultats'!D14=1,1,0)+IF('Saisie des résultats'!E14=1,1,0)+IF('Saisie des résultats'!F14=1,1,0)+IF('Saisie des résultats'!G14=1,1,0)+IF('Saisie des résultats'!H14=1,1,0)+IF('Saisie des résultats'!I14=1,1,0)+IF('Saisie des résultats'!J14=1,1,0)+IF('Saisie des résultats'!K14=1,1,0)+IF('Saisie des résultats'!L14=1,1,0)+IF('Saisie des résultats'!M14=1,1,0))/11)</f>
      </c>
      <c r="D15" s="83">
        <f>IF(ISBLANK('Liste d''élèves'!C12),"",(IF('Saisie des résultats'!N14=1,1,0)+IF('Saisie des résultats'!O14=1,1,0)+IF('Saisie des résultats'!P14=1,1,0)+IF('Saisie des résultats'!Q14=1,1,0)+IF('Saisie des résultats'!R14=1,1,0)+IF('Saisie des résultats'!AC14=1,1,0)+IF('Saisie des résultats'!AD14=1,1,0)+IF('Saisie des résultats'!AE14=1,1,0)+IF('Saisie des résultats'!AF14=1,1,0)+IF('Saisie des résultats'!AG14=1,1,0)+IF('Saisie des résultats'!AH14=1,1,0)+IF('Saisie des résultats'!AI14=1,1,0)+IF('Saisie des résultats'!AJ14=1,1,0)+IF('Saisie des résultats'!AK14=1,1,0)+IF('Saisie des résultats'!AV14=1,1,0)+IF('Saisie des résultats'!AX14=1,1,0))/16)</f>
      </c>
      <c r="E15" s="83">
        <f>IF(ISBLANK('Liste d''élèves'!C12),"",(IF('Saisie des résultats'!S14=1,1,0)+IF('Saisie des résultats'!T14=1,1,0)+IF('Saisie des résultats'!U14=1,1,0)+IF('Saisie des résultats'!V14=1,1,0)+IF('Saisie des résultats'!AA14=1,1,0)+IF('Saisie des résultats'!AB14=1,1,0)+IF('Saisie des résultats'!AL14=1,1,0)+IF('Saisie des résultats'!AM14=1,1,0)+IF('Saisie des résultats'!AN14=1,1,0)+IF('Saisie des résultats'!AO14=1,1,0)+IF('Saisie des résultats'!AT14=1,1,0))/11)</f>
      </c>
      <c r="F15" s="83">
        <f>IF(ISBLANK('Liste d''élèves'!C12),"",(IF('Saisie des résultats'!W14=1,1,0)+IF('Saisie des résultats'!X14=1,1,0)+IF('Saisie des résultats'!Y14=1,1,0)+IF('Saisie des résultats'!Z14=1,1,0)+IF('Saisie des résultats'!AP14=1,1,0)+IF('Saisie des résultats'!AQ14=1,1,0)+IF('Saisie des résultats'!AR14=1,1,0)+IF('Saisie des résultats'!AS14=1,1,0)+IF('Saisie des résultats'!AU14=1,1,0)+IF('Saisie des résultats'!AW14=1,1,0))/10)</f>
      </c>
      <c r="G15" s="85">
        <f>IF(ISBLANK('Liste d''élèves'!C12),"",COUNTIF('Saisie des résultats'!C14:AX14,1)/48)</f>
      </c>
      <c r="I15" s="89"/>
      <c r="J15" s="89"/>
      <c r="K15" s="89"/>
    </row>
    <row r="16" spans="2:11" ht="12.75">
      <c r="B16" s="14">
        <f>IF(ISBLANK('Liste d''élèves'!C13),"",('Liste d''élèves'!C13))</f>
      </c>
      <c r="C16" s="84">
        <f>IF(ISBLANK('Liste d''élèves'!C13),"",(IF('Saisie des résultats'!C15=1,1,0)+IF('Saisie des résultats'!D15=1,1,0)+IF('Saisie des résultats'!E15=1,1,0)+IF('Saisie des résultats'!F15=1,1,0)+IF('Saisie des résultats'!G15=1,1,0)+IF('Saisie des résultats'!H15=1,1,0)+IF('Saisie des résultats'!I15=1,1,0)+IF('Saisie des résultats'!J15=1,1,0)+IF('Saisie des résultats'!K15=1,1,0)+IF('Saisie des résultats'!L15=1,1,0)+IF('Saisie des résultats'!M15=1,1,0))/11)</f>
      </c>
      <c r="D16" s="83">
        <f>IF(ISBLANK('Liste d''élèves'!C13),"",(IF('Saisie des résultats'!N15=1,1,0)+IF('Saisie des résultats'!O15=1,1,0)+IF('Saisie des résultats'!P15=1,1,0)+IF('Saisie des résultats'!Q15=1,1,0)+IF('Saisie des résultats'!R15=1,1,0)+IF('Saisie des résultats'!AC15=1,1,0)+IF('Saisie des résultats'!AD15=1,1,0)+IF('Saisie des résultats'!AE15=1,1,0)+IF('Saisie des résultats'!AF15=1,1,0)+IF('Saisie des résultats'!AG15=1,1,0)+IF('Saisie des résultats'!AH15=1,1,0)+IF('Saisie des résultats'!AI15=1,1,0)+IF('Saisie des résultats'!AJ15=1,1,0)+IF('Saisie des résultats'!AK15=1,1,0)+IF('Saisie des résultats'!AV15=1,1,0)+IF('Saisie des résultats'!AX15=1,1,0))/16)</f>
      </c>
      <c r="E16" s="83">
        <f>IF(ISBLANK('Liste d''élèves'!C13),"",(IF('Saisie des résultats'!S15=1,1,0)+IF('Saisie des résultats'!T15=1,1,0)+IF('Saisie des résultats'!U15=1,1,0)+IF('Saisie des résultats'!V15=1,1,0)+IF('Saisie des résultats'!AA15=1,1,0)+IF('Saisie des résultats'!AB15=1,1,0)+IF('Saisie des résultats'!AL15=1,1,0)+IF('Saisie des résultats'!AM15=1,1,0)+IF('Saisie des résultats'!AN15=1,1,0)+IF('Saisie des résultats'!AO15=1,1,0)+IF('Saisie des résultats'!AT15=1,1,0))/11)</f>
      </c>
      <c r="F16" s="83">
        <f>IF(ISBLANK('Liste d''élèves'!C13),"",(IF('Saisie des résultats'!W15=1,1,0)+IF('Saisie des résultats'!X15=1,1,0)+IF('Saisie des résultats'!Y15=1,1,0)+IF('Saisie des résultats'!Z15=1,1,0)+IF('Saisie des résultats'!AP15=1,1,0)+IF('Saisie des résultats'!AQ15=1,1,0)+IF('Saisie des résultats'!AR15=1,1,0)+IF('Saisie des résultats'!AS15=1,1,0)+IF('Saisie des résultats'!AU15=1,1,0)+IF('Saisie des résultats'!AW15=1,1,0))/10)</f>
      </c>
      <c r="G16" s="85">
        <f>IF(ISBLANK('Liste d''élèves'!C13),"",COUNTIF('Saisie des résultats'!C15:AX15,1)/48)</f>
      </c>
      <c r="I16" s="89"/>
      <c r="J16" s="89"/>
      <c r="K16" s="89"/>
    </row>
    <row r="17" spans="2:11" ht="12.75">
      <c r="B17" s="14">
        <f>IF(ISBLANK('Liste d''élèves'!C14),"",('Liste d''élèves'!C14))</f>
      </c>
      <c r="C17" s="84">
        <f>IF(ISBLANK('Liste d''élèves'!C14),"",(IF('Saisie des résultats'!C16=1,1,0)+IF('Saisie des résultats'!D16=1,1,0)+IF('Saisie des résultats'!E16=1,1,0)+IF('Saisie des résultats'!F16=1,1,0)+IF('Saisie des résultats'!G16=1,1,0)+IF('Saisie des résultats'!H16=1,1,0)+IF('Saisie des résultats'!I16=1,1,0)+IF('Saisie des résultats'!J16=1,1,0)+IF('Saisie des résultats'!K16=1,1,0)+IF('Saisie des résultats'!L16=1,1,0)+IF('Saisie des résultats'!M16=1,1,0))/11)</f>
      </c>
      <c r="D17" s="83">
        <f>IF(ISBLANK('Liste d''élèves'!C14),"",(IF('Saisie des résultats'!N16=1,1,0)+IF('Saisie des résultats'!O16=1,1,0)+IF('Saisie des résultats'!P16=1,1,0)+IF('Saisie des résultats'!Q16=1,1,0)+IF('Saisie des résultats'!R16=1,1,0)+IF('Saisie des résultats'!AC16=1,1,0)+IF('Saisie des résultats'!AD16=1,1,0)+IF('Saisie des résultats'!AE16=1,1,0)+IF('Saisie des résultats'!AF16=1,1,0)+IF('Saisie des résultats'!AG16=1,1,0)+IF('Saisie des résultats'!AH16=1,1,0)+IF('Saisie des résultats'!AI16=1,1,0)+IF('Saisie des résultats'!AJ16=1,1,0)+IF('Saisie des résultats'!AK16=1,1,0)+IF('Saisie des résultats'!AV16=1,1,0)+IF('Saisie des résultats'!AX16=1,1,0))/16)</f>
      </c>
      <c r="E17" s="83">
        <f>IF(ISBLANK('Liste d''élèves'!C14),"",(IF('Saisie des résultats'!S16=1,1,0)+IF('Saisie des résultats'!T16=1,1,0)+IF('Saisie des résultats'!U16=1,1,0)+IF('Saisie des résultats'!V16=1,1,0)+IF('Saisie des résultats'!AA16=1,1,0)+IF('Saisie des résultats'!AB16=1,1,0)+IF('Saisie des résultats'!AL16=1,1,0)+IF('Saisie des résultats'!AM16=1,1,0)+IF('Saisie des résultats'!AN16=1,1,0)+IF('Saisie des résultats'!AO16=1,1,0)+IF('Saisie des résultats'!AT16=1,1,0))/11)</f>
      </c>
      <c r="F17" s="83">
        <f>IF(ISBLANK('Liste d''élèves'!C14),"",(IF('Saisie des résultats'!W16=1,1,0)+IF('Saisie des résultats'!X16=1,1,0)+IF('Saisie des résultats'!Y16=1,1,0)+IF('Saisie des résultats'!Z16=1,1,0)+IF('Saisie des résultats'!AP16=1,1,0)+IF('Saisie des résultats'!AQ16=1,1,0)+IF('Saisie des résultats'!AR16=1,1,0)+IF('Saisie des résultats'!AS16=1,1,0)+IF('Saisie des résultats'!AU16=1,1,0)+IF('Saisie des résultats'!AW16=1,1,0))/10)</f>
      </c>
      <c r="G17" s="85">
        <f>IF(ISBLANK('Liste d''élèves'!C14),"",COUNTIF('Saisie des résultats'!C16:AX16,1)/48)</f>
      </c>
      <c r="I17" s="89"/>
      <c r="J17" s="89"/>
      <c r="K17" s="89"/>
    </row>
    <row r="18" spans="2:11" ht="12.75">
      <c r="B18" s="14">
        <f>IF(ISBLANK('Liste d''élèves'!C15),"",('Liste d''élèves'!C15))</f>
      </c>
      <c r="C18" s="84">
        <f>IF(ISBLANK('Liste d''élèves'!C15),"",(IF('Saisie des résultats'!C17=1,1,0)+IF('Saisie des résultats'!D17=1,1,0)+IF('Saisie des résultats'!E17=1,1,0)+IF('Saisie des résultats'!F17=1,1,0)+IF('Saisie des résultats'!G17=1,1,0)+IF('Saisie des résultats'!H17=1,1,0)+IF('Saisie des résultats'!I17=1,1,0)+IF('Saisie des résultats'!J17=1,1,0)+IF('Saisie des résultats'!K17=1,1,0)+IF('Saisie des résultats'!L17=1,1,0)+IF('Saisie des résultats'!M17=1,1,0))/11)</f>
      </c>
      <c r="D18" s="83">
        <f>IF(ISBLANK('Liste d''élèves'!C15),"",(IF('Saisie des résultats'!N17=1,1,0)+IF('Saisie des résultats'!O17=1,1,0)+IF('Saisie des résultats'!P17=1,1,0)+IF('Saisie des résultats'!Q17=1,1,0)+IF('Saisie des résultats'!R17=1,1,0)+IF('Saisie des résultats'!AC17=1,1,0)+IF('Saisie des résultats'!AD17=1,1,0)+IF('Saisie des résultats'!AE17=1,1,0)+IF('Saisie des résultats'!AF17=1,1,0)+IF('Saisie des résultats'!AG17=1,1,0)+IF('Saisie des résultats'!AH17=1,1,0)+IF('Saisie des résultats'!AI17=1,1,0)+IF('Saisie des résultats'!AJ17=1,1,0)+IF('Saisie des résultats'!AK17=1,1,0)+IF('Saisie des résultats'!AV17=1,1,0)+IF('Saisie des résultats'!AX17=1,1,0))/16)</f>
      </c>
      <c r="E18" s="83">
        <f>IF(ISBLANK('Liste d''élèves'!C15),"",(IF('Saisie des résultats'!S17=1,1,0)+IF('Saisie des résultats'!T17=1,1,0)+IF('Saisie des résultats'!U17=1,1,0)+IF('Saisie des résultats'!V17=1,1,0)+IF('Saisie des résultats'!AA17=1,1,0)+IF('Saisie des résultats'!AB17=1,1,0)+IF('Saisie des résultats'!AL17=1,1,0)+IF('Saisie des résultats'!AM17=1,1,0)+IF('Saisie des résultats'!AN17=1,1,0)+IF('Saisie des résultats'!AO17=1,1,0)+IF('Saisie des résultats'!AT17=1,1,0))/11)</f>
      </c>
      <c r="F18" s="83">
        <f>IF(ISBLANK('Liste d''élèves'!C15),"",(IF('Saisie des résultats'!W17=1,1,0)+IF('Saisie des résultats'!X17=1,1,0)+IF('Saisie des résultats'!Y17=1,1,0)+IF('Saisie des résultats'!Z17=1,1,0)+IF('Saisie des résultats'!AP17=1,1,0)+IF('Saisie des résultats'!AQ17=1,1,0)+IF('Saisie des résultats'!AR17=1,1,0)+IF('Saisie des résultats'!AS17=1,1,0)+IF('Saisie des résultats'!AU17=1,1,0)+IF('Saisie des résultats'!AW17=1,1,0))/10)</f>
      </c>
      <c r="G18" s="85">
        <f>IF(ISBLANK('Liste d''élèves'!C15),"",COUNTIF('Saisie des résultats'!C17:AX17,1)/48)</f>
      </c>
      <c r="I18" s="89"/>
      <c r="J18" s="89"/>
      <c r="K18" s="89"/>
    </row>
    <row r="19" spans="2:11" ht="12.75">
      <c r="B19" s="14">
        <f>IF(ISBLANK('Liste d''élèves'!C16),"",('Liste d''élèves'!C16))</f>
      </c>
      <c r="C19" s="84">
        <f>IF(ISBLANK('Liste d''élèves'!C16),"",(IF('Saisie des résultats'!C18=1,1,0)+IF('Saisie des résultats'!D18=1,1,0)+IF('Saisie des résultats'!E18=1,1,0)+IF('Saisie des résultats'!F18=1,1,0)+IF('Saisie des résultats'!G18=1,1,0)+IF('Saisie des résultats'!H18=1,1,0)+IF('Saisie des résultats'!I18=1,1,0)+IF('Saisie des résultats'!J18=1,1,0)+IF('Saisie des résultats'!K18=1,1,0)+IF('Saisie des résultats'!L18=1,1,0)+IF('Saisie des résultats'!M18=1,1,0))/11)</f>
      </c>
      <c r="D19" s="83">
        <f>IF(ISBLANK('Liste d''élèves'!C16),"",(IF('Saisie des résultats'!N18=1,1,0)+IF('Saisie des résultats'!O18=1,1,0)+IF('Saisie des résultats'!P18=1,1,0)+IF('Saisie des résultats'!Q18=1,1,0)+IF('Saisie des résultats'!R18=1,1,0)+IF('Saisie des résultats'!AC18=1,1,0)+IF('Saisie des résultats'!AD18=1,1,0)+IF('Saisie des résultats'!AE18=1,1,0)+IF('Saisie des résultats'!AF18=1,1,0)+IF('Saisie des résultats'!AG18=1,1,0)+IF('Saisie des résultats'!AH18=1,1,0)+IF('Saisie des résultats'!AI18=1,1,0)+IF('Saisie des résultats'!AJ18=1,1,0)+IF('Saisie des résultats'!AK18=1,1,0)+IF('Saisie des résultats'!AV18=1,1,0)+IF('Saisie des résultats'!AX18=1,1,0))/16)</f>
      </c>
      <c r="E19" s="83">
        <f>IF(ISBLANK('Liste d''élèves'!C16),"",(IF('Saisie des résultats'!S18=1,1,0)+IF('Saisie des résultats'!T18=1,1,0)+IF('Saisie des résultats'!U18=1,1,0)+IF('Saisie des résultats'!V18=1,1,0)+IF('Saisie des résultats'!AA18=1,1,0)+IF('Saisie des résultats'!AB18=1,1,0)+IF('Saisie des résultats'!AL18=1,1,0)+IF('Saisie des résultats'!AM18=1,1,0)+IF('Saisie des résultats'!AN18=1,1,0)+IF('Saisie des résultats'!AO18=1,1,0)+IF('Saisie des résultats'!AT18=1,1,0))/11)</f>
      </c>
      <c r="F19" s="83">
        <f>IF(ISBLANK('Liste d''élèves'!C16),"",(IF('Saisie des résultats'!W18=1,1,0)+IF('Saisie des résultats'!X18=1,1,0)+IF('Saisie des résultats'!Y18=1,1,0)+IF('Saisie des résultats'!Z18=1,1,0)+IF('Saisie des résultats'!AP18=1,1,0)+IF('Saisie des résultats'!AQ18=1,1,0)+IF('Saisie des résultats'!AR18=1,1,0)+IF('Saisie des résultats'!AS18=1,1,0)+IF('Saisie des résultats'!AU18=1,1,0)+IF('Saisie des résultats'!AW18=1,1,0))/10)</f>
      </c>
      <c r="G19" s="85">
        <f>IF(ISBLANK('Liste d''élèves'!C16),"",COUNTIF('Saisie des résultats'!C18:AX18,1)/48)</f>
      </c>
      <c r="I19" s="89"/>
      <c r="J19" s="89"/>
      <c r="K19" s="89"/>
    </row>
    <row r="20" spans="2:11" ht="12.75">
      <c r="B20" s="14">
        <f>IF(ISBLANK('Liste d''élèves'!C17),"",('Liste d''élèves'!C17))</f>
      </c>
      <c r="C20" s="84">
        <f>IF(ISBLANK('Liste d''élèves'!C17),"",(IF('Saisie des résultats'!C19=1,1,0)+IF('Saisie des résultats'!D19=1,1,0)+IF('Saisie des résultats'!E19=1,1,0)+IF('Saisie des résultats'!F19=1,1,0)+IF('Saisie des résultats'!G19=1,1,0)+IF('Saisie des résultats'!H19=1,1,0)+IF('Saisie des résultats'!I19=1,1,0)+IF('Saisie des résultats'!J19=1,1,0)+IF('Saisie des résultats'!K19=1,1,0)+IF('Saisie des résultats'!L19=1,1,0)+IF('Saisie des résultats'!M19=1,1,0))/11)</f>
      </c>
      <c r="D20" s="83">
        <f>IF(ISBLANK('Liste d''élèves'!C17),"",(IF('Saisie des résultats'!N19=1,1,0)+IF('Saisie des résultats'!O19=1,1,0)+IF('Saisie des résultats'!P19=1,1,0)+IF('Saisie des résultats'!Q19=1,1,0)+IF('Saisie des résultats'!R19=1,1,0)+IF('Saisie des résultats'!AC19=1,1,0)+IF('Saisie des résultats'!AD19=1,1,0)+IF('Saisie des résultats'!AE19=1,1,0)+IF('Saisie des résultats'!AF19=1,1,0)+IF('Saisie des résultats'!AG19=1,1,0)+IF('Saisie des résultats'!AH19=1,1,0)+IF('Saisie des résultats'!AI19=1,1,0)+IF('Saisie des résultats'!AJ19=1,1,0)+IF('Saisie des résultats'!AK19=1,1,0)+IF('Saisie des résultats'!AV19=1,1,0)+IF('Saisie des résultats'!AX19=1,1,0))/16)</f>
      </c>
      <c r="E20" s="83">
        <f>IF(ISBLANK('Liste d''élèves'!C17),"",(IF('Saisie des résultats'!S19=1,1,0)+IF('Saisie des résultats'!T19=1,1,0)+IF('Saisie des résultats'!U19=1,1,0)+IF('Saisie des résultats'!V19=1,1,0)+IF('Saisie des résultats'!AA19=1,1,0)+IF('Saisie des résultats'!AB19=1,1,0)+IF('Saisie des résultats'!AL19=1,1,0)+IF('Saisie des résultats'!AM19=1,1,0)+IF('Saisie des résultats'!AN19=1,1,0)+IF('Saisie des résultats'!AO19=1,1,0)+IF('Saisie des résultats'!AT19=1,1,0))/11)</f>
      </c>
      <c r="F20" s="83">
        <f>IF(ISBLANK('Liste d''élèves'!C17),"",(IF('Saisie des résultats'!W19=1,1,0)+IF('Saisie des résultats'!X19=1,1,0)+IF('Saisie des résultats'!Y19=1,1,0)+IF('Saisie des résultats'!Z19=1,1,0)+IF('Saisie des résultats'!AP19=1,1,0)+IF('Saisie des résultats'!AQ19=1,1,0)+IF('Saisie des résultats'!AR19=1,1,0)+IF('Saisie des résultats'!AS19=1,1,0)+IF('Saisie des résultats'!AU19=1,1,0)+IF('Saisie des résultats'!AW19=1,1,0))/10)</f>
      </c>
      <c r="G20" s="85">
        <f>IF(ISBLANK('Liste d''élèves'!C17),"",COUNTIF('Saisie des résultats'!C19:AX19,1)/48)</f>
      </c>
      <c r="I20" s="89"/>
      <c r="J20" s="89"/>
      <c r="K20" s="89"/>
    </row>
    <row r="21" spans="2:7" ht="12.75">
      <c r="B21" s="14">
        <f>IF(ISBLANK('Liste d''élèves'!C18),"",('Liste d''élèves'!C18))</f>
      </c>
      <c r="C21" s="84">
        <f>IF(ISBLANK('Liste d''élèves'!C18),"",(IF('Saisie des résultats'!C20=1,1,0)+IF('Saisie des résultats'!D20=1,1,0)+IF('Saisie des résultats'!E20=1,1,0)+IF('Saisie des résultats'!F20=1,1,0)+IF('Saisie des résultats'!G20=1,1,0)+IF('Saisie des résultats'!H20=1,1,0)+IF('Saisie des résultats'!I20=1,1,0)+IF('Saisie des résultats'!J20=1,1,0)+IF('Saisie des résultats'!K20=1,1,0)+IF('Saisie des résultats'!L20=1,1,0)+IF('Saisie des résultats'!M20=1,1,0))/11)</f>
      </c>
      <c r="D21" s="83">
        <f>IF(ISBLANK('Liste d''élèves'!C18),"",(IF('Saisie des résultats'!N20=1,1,0)+IF('Saisie des résultats'!O20=1,1,0)+IF('Saisie des résultats'!P20=1,1,0)+IF('Saisie des résultats'!Q20=1,1,0)+IF('Saisie des résultats'!R20=1,1,0)+IF('Saisie des résultats'!AC20=1,1,0)+IF('Saisie des résultats'!AD20=1,1,0)+IF('Saisie des résultats'!AE20=1,1,0)+IF('Saisie des résultats'!AF20=1,1,0)+IF('Saisie des résultats'!AG20=1,1,0)+IF('Saisie des résultats'!AH20=1,1,0)+IF('Saisie des résultats'!AI20=1,1,0)+IF('Saisie des résultats'!AJ20=1,1,0)+IF('Saisie des résultats'!AK20=1,1,0)+IF('Saisie des résultats'!AV20=1,1,0)+IF('Saisie des résultats'!AX20=1,1,0))/16)</f>
      </c>
      <c r="E21" s="83">
        <f>IF(ISBLANK('Liste d''élèves'!C18),"",(IF('Saisie des résultats'!S20=1,1,0)+IF('Saisie des résultats'!T20=1,1,0)+IF('Saisie des résultats'!U20=1,1,0)+IF('Saisie des résultats'!V20=1,1,0)+IF('Saisie des résultats'!AA20=1,1,0)+IF('Saisie des résultats'!AB20=1,1,0)+IF('Saisie des résultats'!AL20=1,1,0)+IF('Saisie des résultats'!AM20=1,1,0)+IF('Saisie des résultats'!AN20=1,1,0)+IF('Saisie des résultats'!AO20=1,1,0)+IF('Saisie des résultats'!AT20=1,1,0))/11)</f>
      </c>
      <c r="F21" s="83">
        <f>IF(ISBLANK('Liste d''élèves'!C18),"",(IF('Saisie des résultats'!W20=1,1,0)+IF('Saisie des résultats'!X20=1,1,0)+IF('Saisie des résultats'!Y20=1,1,0)+IF('Saisie des résultats'!Z20=1,1,0)+IF('Saisie des résultats'!AP20=1,1,0)+IF('Saisie des résultats'!AQ20=1,1,0)+IF('Saisie des résultats'!AR20=1,1,0)+IF('Saisie des résultats'!AS20=1,1,0)+IF('Saisie des résultats'!AU20=1,1,0)+IF('Saisie des résultats'!AW20=1,1,0))/10)</f>
      </c>
      <c r="G21" s="85">
        <f>IF(ISBLANK('Liste d''élèves'!C18),"",COUNTIF('Saisie des résultats'!C20:AX20,1)/48)</f>
      </c>
    </row>
    <row r="22" spans="2:7" ht="12.75">
      <c r="B22" s="14">
        <f>IF(ISBLANK('Liste d''élèves'!C19),"",('Liste d''élèves'!C19))</f>
      </c>
      <c r="C22" s="84">
        <f>IF(ISBLANK('Liste d''élèves'!C19),"",(IF('Saisie des résultats'!C21=1,1,0)+IF('Saisie des résultats'!D21=1,1,0)+IF('Saisie des résultats'!E21=1,1,0)+IF('Saisie des résultats'!F21=1,1,0)+IF('Saisie des résultats'!G21=1,1,0)+IF('Saisie des résultats'!H21=1,1,0)+IF('Saisie des résultats'!I21=1,1,0)+IF('Saisie des résultats'!J21=1,1,0)+IF('Saisie des résultats'!K21=1,1,0)+IF('Saisie des résultats'!L21=1,1,0)+IF('Saisie des résultats'!M21=1,1,0))/11)</f>
      </c>
      <c r="D22" s="83">
        <f>IF(ISBLANK('Liste d''élèves'!C19),"",(IF('Saisie des résultats'!N21=1,1,0)+IF('Saisie des résultats'!O21=1,1,0)+IF('Saisie des résultats'!P21=1,1,0)+IF('Saisie des résultats'!Q21=1,1,0)+IF('Saisie des résultats'!R21=1,1,0)+IF('Saisie des résultats'!AC21=1,1,0)+IF('Saisie des résultats'!AD21=1,1,0)+IF('Saisie des résultats'!AE21=1,1,0)+IF('Saisie des résultats'!AF21=1,1,0)+IF('Saisie des résultats'!AG21=1,1,0)+IF('Saisie des résultats'!AH21=1,1,0)+IF('Saisie des résultats'!AI21=1,1,0)+IF('Saisie des résultats'!AJ21=1,1,0)+IF('Saisie des résultats'!AK21=1,1,0)+IF('Saisie des résultats'!AV21=1,1,0)+IF('Saisie des résultats'!AX21=1,1,0))/16)</f>
      </c>
      <c r="E22" s="83">
        <f>IF(ISBLANK('Liste d''élèves'!C19),"",(IF('Saisie des résultats'!S21=1,1,0)+IF('Saisie des résultats'!T21=1,1,0)+IF('Saisie des résultats'!U21=1,1,0)+IF('Saisie des résultats'!V21=1,1,0)+IF('Saisie des résultats'!AA21=1,1,0)+IF('Saisie des résultats'!AB21=1,1,0)+IF('Saisie des résultats'!AL21=1,1,0)+IF('Saisie des résultats'!AM21=1,1,0)+IF('Saisie des résultats'!AN21=1,1,0)+IF('Saisie des résultats'!AO21=1,1,0)+IF('Saisie des résultats'!AT21=1,1,0))/11)</f>
      </c>
      <c r="F22" s="83">
        <f>IF(ISBLANK('Liste d''élèves'!C19),"",(IF('Saisie des résultats'!W21=1,1,0)+IF('Saisie des résultats'!X21=1,1,0)+IF('Saisie des résultats'!Y21=1,1,0)+IF('Saisie des résultats'!Z21=1,1,0)+IF('Saisie des résultats'!AP21=1,1,0)+IF('Saisie des résultats'!AQ21=1,1,0)+IF('Saisie des résultats'!AR21=1,1,0)+IF('Saisie des résultats'!AS21=1,1,0)+IF('Saisie des résultats'!AU21=1,1,0)+IF('Saisie des résultats'!AW21=1,1,0))/10)</f>
      </c>
      <c r="G22" s="85">
        <f>IF(ISBLANK('Liste d''élèves'!C19),"",COUNTIF('Saisie des résultats'!C21:AX21,1)/48)</f>
      </c>
    </row>
    <row r="23" spans="2:7" ht="12.75">
      <c r="B23" s="14">
        <f>IF(ISBLANK('Liste d''élèves'!C20),"",('Liste d''élèves'!C20))</f>
      </c>
      <c r="C23" s="84">
        <f>IF(ISBLANK('Liste d''élèves'!C20),"",(IF('Saisie des résultats'!C22=1,1,0)+IF('Saisie des résultats'!D22=1,1,0)+IF('Saisie des résultats'!E22=1,1,0)+IF('Saisie des résultats'!F22=1,1,0)+IF('Saisie des résultats'!G22=1,1,0)+IF('Saisie des résultats'!H22=1,1,0)+IF('Saisie des résultats'!I22=1,1,0)+IF('Saisie des résultats'!J22=1,1,0)+IF('Saisie des résultats'!K22=1,1,0)+IF('Saisie des résultats'!L22=1,1,0)+IF('Saisie des résultats'!M22=1,1,0))/11)</f>
      </c>
      <c r="D23" s="83">
        <f>IF(ISBLANK('Liste d''élèves'!C20),"",(IF('Saisie des résultats'!N22=1,1,0)+IF('Saisie des résultats'!O22=1,1,0)+IF('Saisie des résultats'!P22=1,1,0)+IF('Saisie des résultats'!Q22=1,1,0)+IF('Saisie des résultats'!R22=1,1,0)+IF('Saisie des résultats'!AC22=1,1,0)+IF('Saisie des résultats'!AD22=1,1,0)+IF('Saisie des résultats'!AE22=1,1,0)+IF('Saisie des résultats'!AF22=1,1,0)+IF('Saisie des résultats'!AG22=1,1,0)+IF('Saisie des résultats'!AH22=1,1,0)+IF('Saisie des résultats'!AI22=1,1,0)+IF('Saisie des résultats'!AJ22=1,1,0)+IF('Saisie des résultats'!AK22=1,1,0)+IF('Saisie des résultats'!AV22=1,1,0)+IF('Saisie des résultats'!AX22=1,1,0))/16)</f>
      </c>
      <c r="E23" s="83">
        <f>IF(ISBLANK('Liste d''élèves'!C20),"",(IF('Saisie des résultats'!S22=1,1,0)+IF('Saisie des résultats'!T22=1,1,0)+IF('Saisie des résultats'!U22=1,1,0)+IF('Saisie des résultats'!V22=1,1,0)+IF('Saisie des résultats'!AA22=1,1,0)+IF('Saisie des résultats'!AB22=1,1,0)+IF('Saisie des résultats'!AL22=1,1,0)+IF('Saisie des résultats'!AM22=1,1,0)+IF('Saisie des résultats'!AN22=1,1,0)+IF('Saisie des résultats'!AO22=1,1,0)+IF('Saisie des résultats'!AT22=1,1,0))/11)</f>
      </c>
      <c r="F23" s="83">
        <f>IF(ISBLANK('Liste d''élèves'!C20),"",(IF('Saisie des résultats'!W22=1,1,0)+IF('Saisie des résultats'!X22=1,1,0)+IF('Saisie des résultats'!Y22=1,1,0)+IF('Saisie des résultats'!Z22=1,1,0)+IF('Saisie des résultats'!AP22=1,1,0)+IF('Saisie des résultats'!AQ22=1,1,0)+IF('Saisie des résultats'!AR22=1,1,0)+IF('Saisie des résultats'!AS22=1,1,0)+IF('Saisie des résultats'!AU22=1,1,0)+IF('Saisie des résultats'!AW22=1,1,0))/10)</f>
      </c>
      <c r="G23" s="85">
        <f>IF(ISBLANK('Liste d''élèves'!C20),"",COUNTIF('Saisie des résultats'!C22:AX22,1)/48)</f>
      </c>
    </row>
    <row r="24" spans="2:7" ht="12.75">
      <c r="B24" s="14">
        <f>IF(ISBLANK('Liste d''élèves'!C21),"",('Liste d''élèves'!C21))</f>
      </c>
      <c r="C24" s="84">
        <f>IF(ISBLANK('Liste d''élèves'!C21),"",(IF('Saisie des résultats'!C23=1,1,0)+IF('Saisie des résultats'!D23=1,1,0)+IF('Saisie des résultats'!E23=1,1,0)+IF('Saisie des résultats'!F23=1,1,0)+IF('Saisie des résultats'!G23=1,1,0)+IF('Saisie des résultats'!H23=1,1,0)+IF('Saisie des résultats'!I23=1,1,0)+IF('Saisie des résultats'!J23=1,1,0)+IF('Saisie des résultats'!K23=1,1,0)+IF('Saisie des résultats'!L23=1,1,0)+IF('Saisie des résultats'!M23=1,1,0))/11)</f>
      </c>
      <c r="D24" s="83">
        <f>IF(ISBLANK('Liste d''élèves'!C21),"",(IF('Saisie des résultats'!N23=1,1,0)+IF('Saisie des résultats'!O23=1,1,0)+IF('Saisie des résultats'!P23=1,1,0)+IF('Saisie des résultats'!Q23=1,1,0)+IF('Saisie des résultats'!R23=1,1,0)+IF('Saisie des résultats'!AC23=1,1,0)+IF('Saisie des résultats'!AD23=1,1,0)+IF('Saisie des résultats'!AE23=1,1,0)+IF('Saisie des résultats'!AF23=1,1,0)+IF('Saisie des résultats'!AG23=1,1,0)+IF('Saisie des résultats'!AH23=1,1,0)+IF('Saisie des résultats'!AI23=1,1,0)+IF('Saisie des résultats'!AJ23=1,1,0)+IF('Saisie des résultats'!AK23=1,1,0)+IF('Saisie des résultats'!AV23=1,1,0)+IF('Saisie des résultats'!AX23=1,1,0))/16)</f>
      </c>
      <c r="E24" s="83">
        <f>IF(ISBLANK('Liste d''élèves'!C21),"",(IF('Saisie des résultats'!S23=1,1,0)+IF('Saisie des résultats'!T23=1,1,0)+IF('Saisie des résultats'!U23=1,1,0)+IF('Saisie des résultats'!V23=1,1,0)+IF('Saisie des résultats'!AA23=1,1,0)+IF('Saisie des résultats'!AB23=1,1,0)+IF('Saisie des résultats'!AL23=1,1,0)+IF('Saisie des résultats'!AM23=1,1,0)+IF('Saisie des résultats'!AN23=1,1,0)+IF('Saisie des résultats'!AO23=1,1,0)+IF('Saisie des résultats'!AT23=1,1,0))/11)</f>
      </c>
      <c r="F24" s="83">
        <f>IF(ISBLANK('Liste d''élèves'!C21),"",(IF('Saisie des résultats'!W23=1,1,0)+IF('Saisie des résultats'!X23=1,1,0)+IF('Saisie des résultats'!Y23=1,1,0)+IF('Saisie des résultats'!Z23=1,1,0)+IF('Saisie des résultats'!AP23=1,1,0)+IF('Saisie des résultats'!AQ23=1,1,0)+IF('Saisie des résultats'!AR23=1,1,0)+IF('Saisie des résultats'!AS23=1,1,0)+IF('Saisie des résultats'!AU23=1,1,0)+IF('Saisie des résultats'!AW23=1,1,0))/10)</f>
      </c>
      <c r="G24" s="85">
        <f>IF(ISBLANK('Liste d''élèves'!C21),"",COUNTIF('Saisie des résultats'!C23:AX23,1)/48)</f>
      </c>
    </row>
    <row r="25" spans="2:7" ht="12.75">
      <c r="B25" s="14">
        <f>IF(ISBLANK('Liste d''élèves'!C22),"",('Liste d''élèves'!C22))</f>
      </c>
      <c r="C25" s="84">
        <f>IF(ISBLANK('Liste d''élèves'!C22),"",(IF('Saisie des résultats'!C24=1,1,0)+IF('Saisie des résultats'!D24=1,1,0)+IF('Saisie des résultats'!E24=1,1,0)+IF('Saisie des résultats'!F24=1,1,0)+IF('Saisie des résultats'!G24=1,1,0)+IF('Saisie des résultats'!H24=1,1,0)+IF('Saisie des résultats'!I24=1,1,0)+IF('Saisie des résultats'!J24=1,1,0)+IF('Saisie des résultats'!K24=1,1,0)+IF('Saisie des résultats'!L24=1,1,0)+IF('Saisie des résultats'!M24=1,1,0))/11)</f>
      </c>
      <c r="D25" s="83">
        <f>IF(ISBLANK('Liste d''élèves'!C22),"",(IF('Saisie des résultats'!N24=1,1,0)+IF('Saisie des résultats'!O24=1,1,0)+IF('Saisie des résultats'!P24=1,1,0)+IF('Saisie des résultats'!Q24=1,1,0)+IF('Saisie des résultats'!R24=1,1,0)+IF('Saisie des résultats'!AC24=1,1,0)+IF('Saisie des résultats'!AD24=1,1,0)+IF('Saisie des résultats'!AE24=1,1,0)+IF('Saisie des résultats'!AF24=1,1,0)+IF('Saisie des résultats'!AG24=1,1,0)+IF('Saisie des résultats'!AH24=1,1,0)+IF('Saisie des résultats'!AI24=1,1,0)+IF('Saisie des résultats'!AJ24=1,1,0)+IF('Saisie des résultats'!AK24=1,1,0)+IF('Saisie des résultats'!AV24=1,1,0)+IF('Saisie des résultats'!AX24=1,1,0))/16)</f>
      </c>
      <c r="E25" s="83">
        <f>IF(ISBLANK('Liste d''élèves'!C22),"",(IF('Saisie des résultats'!S24=1,1,0)+IF('Saisie des résultats'!T24=1,1,0)+IF('Saisie des résultats'!U24=1,1,0)+IF('Saisie des résultats'!V24=1,1,0)+IF('Saisie des résultats'!AA24=1,1,0)+IF('Saisie des résultats'!AB24=1,1,0)+IF('Saisie des résultats'!AL24=1,1,0)+IF('Saisie des résultats'!AM24=1,1,0)+IF('Saisie des résultats'!AN24=1,1,0)+IF('Saisie des résultats'!AO24=1,1,0)+IF('Saisie des résultats'!AT24=1,1,0))/11)</f>
      </c>
      <c r="F25" s="83">
        <f>IF(ISBLANK('Liste d''élèves'!C22),"",(IF('Saisie des résultats'!W24=1,1,0)+IF('Saisie des résultats'!X24=1,1,0)+IF('Saisie des résultats'!Y24=1,1,0)+IF('Saisie des résultats'!Z24=1,1,0)+IF('Saisie des résultats'!AP24=1,1,0)+IF('Saisie des résultats'!AQ24=1,1,0)+IF('Saisie des résultats'!AR24=1,1,0)+IF('Saisie des résultats'!AS24=1,1,0)+IF('Saisie des résultats'!AU24=1,1,0)+IF('Saisie des résultats'!AW24=1,1,0))/10)</f>
      </c>
      <c r="G25" s="85">
        <f>IF(ISBLANK('Liste d''élèves'!C22),"",COUNTIF('Saisie des résultats'!C24:AX24,1)/48)</f>
      </c>
    </row>
    <row r="26" spans="2:7" ht="12.75">
      <c r="B26" s="14">
        <f>IF(ISBLANK('Liste d''élèves'!C23),"",('Liste d''élèves'!C23))</f>
      </c>
      <c r="C26" s="84">
        <f>IF(ISBLANK('Liste d''élèves'!C23),"",(IF('Saisie des résultats'!C25=1,1,0)+IF('Saisie des résultats'!D25=1,1,0)+IF('Saisie des résultats'!E25=1,1,0)+IF('Saisie des résultats'!F25=1,1,0)+IF('Saisie des résultats'!G25=1,1,0)+IF('Saisie des résultats'!H25=1,1,0)+IF('Saisie des résultats'!I25=1,1,0)+IF('Saisie des résultats'!J25=1,1,0)+IF('Saisie des résultats'!K25=1,1,0)+IF('Saisie des résultats'!L25=1,1,0)+IF('Saisie des résultats'!M25=1,1,0))/11)</f>
      </c>
      <c r="D26" s="83">
        <f>IF(ISBLANK('Liste d''élèves'!C23),"",(IF('Saisie des résultats'!N25=1,1,0)+IF('Saisie des résultats'!O25=1,1,0)+IF('Saisie des résultats'!P25=1,1,0)+IF('Saisie des résultats'!Q25=1,1,0)+IF('Saisie des résultats'!R25=1,1,0)+IF('Saisie des résultats'!AC25=1,1,0)+IF('Saisie des résultats'!AD25=1,1,0)+IF('Saisie des résultats'!AE25=1,1,0)+IF('Saisie des résultats'!AF25=1,1,0)+IF('Saisie des résultats'!AG25=1,1,0)+IF('Saisie des résultats'!AH25=1,1,0)+IF('Saisie des résultats'!AI25=1,1,0)+IF('Saisie des résultats'!AJ25=1,1,0)+IF('Saisie des résultats'!AK25=1,1,0)+IF('Saisie des résultats'!AV25=1,1,0)+IF('Saisie des résultats'!AX25=1,1,0))/16)</f>
      </c>
      <c r="E26" s="83">
        <f>IF(ISBLANK('Liste d''élèves'!C23),"",(IF('Saisie des résultats'!S25=1,1,0)+IF('Saisie des résultats'!T25=1,1,0)+IF('Saisie des résultats'!U25=1,1,0)+IF('Saisie des résultats'!V25=1,1,0)+IF('Saisie des résultats'!AA25=1,1,0)+IF('Saisie des résultats'!AB25=1,1,0)+IF('Saisie des résultats'!AL25=1,1,0)+IF('Saisie des résultats'!AM25=1,1,0)+IF('Saisie des résultats'!AN25=1,1,0)+IF('Saisie des résultats'!AO25=1,1,0)+IF('Saisie des résultats'!AT25=1,1,0))/11)</f>
      </c>
      <c r="F26" s="83">
        <f>IF(ISBLANK('Liste d''élèves'!C23),"",(IF('Saisie des résultats'!W25=1,1,0)+IF('Saisie des résultats'!X25=1,1,0)+IF('Saisie des résultats'!Y25=1,1,0)+IF('Saisie des résultats'!Z25=1,1,0)+IF('Saisie des résultats'!AP25=1,1,0)+IF('Saisie des résultats'!AQ25=1,1,0)+IF('Saisie des résultats'!AR25=1,1,0)+IF('Saisie des résultats'!AS25=1,1,0)+IF('Saisie des résultats'!AU25=1,1,0)+IF('Saisie des résultats'!AW25=1,1,0))/10)</f>
      </c>
      <c r="G26" s="85">
        <f>IF(ISBLANK('Liste d''élèves'!C23),"",COUNTIF('Saisie des résultats'!C25:AX25,1)/48)</f>
      </c>
    </row>
    <row r="27" spans="2:7" ht="12.75">
      <c r="B27" s="14">
        <f>IF(ISBLANK('Liste d''élèves'!C24),"",('Liste d''élèves'!C24))</f>
      </c>
      <c r="C27" s="84">
        <f>IF(ISBLANK('Liste d''élèves'!C24),"",(IF('Saisie des résultats'!C26=1,1,0)+IF('Saisie des résultats'!D26=1,1,0)+IF('Saisie des résultats'!E26=1,1,0)+IF('Saisie des résultats'!F26=1,1,0)+IF('Saisie des résultats'!G26=1,1,0)+IF('Saisie des résultats'!H26=1,1,0)+IF('Saisie des résultats'!I26=1,1,0)+IF('Saisie des résultats'!J26=1,1,0)+IF('Saisie des résultats'!K26=1,1,0)+IF('Saisie des résultats'!L26=1,1,0)+IF('Saisie des résultats'!M26=1,1,0))/11)</f>
      </c>
      <c r="D27" s="83">
        <f>IF(ISBLANK('Liste d''élèves'!C24),"",(IF('Saisie des résultats'!N26=1,1,0)+IF('Saisie des résultats'!O26=1,1,0)+IF('Saisie des résultats'!P26=1,1,0)+IF('Saisie des résultats'!Q26=1,1,0)+IF('Saisie des résultats'!R26=1,1,0)+IF('Saisie des résultats'!AC26=1,1,0)+IF('Saisie des résultats'!AD26=1,1,0)+IF('Saisie des résultats'!AE26=1,1,0)+IF('Saisie des résultats'!AF26=1,1,0)+IF('Saisie des résultats'!AG26=1,1,0)+IF('Saisie des résultats'!AH26=1,1,0)+IF('Saisie des résultats'!AI26=1,1,0)+IF('Saisie des résultats'!AJ26=1,1,0)+IF('Saisie des résultats'!AK26=1,1,0)+IF('Saisie des résultats'!AV26=1,1,0)+IF('Saisie des résultats'!AX26=1,1,0))/16)</f>
      </c>
      <c r="E27" s="83">
        <f>IF(ISBLANK('Liste d''élèves'!C24),"",(IF('Saisie des résultats'!S26=1,1,0)+IF('Saisie des résultats'!T26=1,1,0)+IF('Saisie des résultats'!U26=1,1,0)+IF('Saisie des résultats'!V26=1,1,0)+IF('Saisie des résultats'!AA26=1,1,0)+IF('Saisie des résultats'!AB26=1,1,0)+IF('Saisie des résultats'!AL26=1,1,0)+IF('Saisie des résultats'!AM26=1,1,0)+IF('Saisie des résultats'!AN26=1,1,0)+IF('Saisie des résultats'!AO26=1,1,0)+IF('Saisie des résultats'!AT26=1,1,0))/11)</f>
      </c>
      <c r="F27" s="83">
        <f>IF(ISBLANK('Liste d''élèves'!C24),"",(IF('Saisie des résultats'!W26=1,1,0)+IF('Saisie des résultats'!X26=1,1,0)+IF('Saisie des résultats'!Y26=1,1,0)+IF('Saisie des résultats'!Z26=1,1,0)+IF('Saisie des résultats'!AP26=1,1,0)+IF('Saisie des résultats'!AQ26=1,1,0)+IF('Saisie des résultats'!AR26=1,1,0)+IF('Saisie des résultats'!AS26=1,1,0)+IF('Saisie des résultats'!AU26=1,1,0)+IF('Saisie des résultats'!AW26=1,1,0))/10)</f>
      </c>
      <c r="G27" s="85">
        <f>IF(ISBLANK('Liste d''élèves'!C24),"",COUNTIF('Saisie des résultats'!C26:AX26,1)/48)</f>
      </c>
    </row>
    <row r="28" spans="2:7" ht="12.75">
      <c r="B28" s="14">
        <f>IF(ISBLANK('Liste d''élèves'!C25),"",('Liste d''élèves'!C25))</f>
      </c>
      <c r="C28" s="84">
        <f>IF(ISBLANK('Liste d''élèves'!C25),"",(IF('Saisie des résultats'!C27=1,1,0)+IF('Saisie des résultats'!D27=1,1,0)+IF('Saisie des résultats'!E27=1,1,0)+IF('Saisie des résultats'!F27=1,1,0)+IF('Saisie des résultats'!G27=1,1,0)+IF('Saisie des résultats'!H27=1,1,0)+IF('Saisie des résultats'!I27=1,1,0)+IF('Saisie des résultats'!J27=1,1,0)+IF('Saisie des résultats'!K27=1,1,0)+IF('Saisie des résultats'!L27=1,1,0)+IF('Saisie des résultats'!M27=1,1,0))/11)</f>
      </c>
      <c r="D28" s="83">
        <f>IF(ISBLANK('Liste d''élèves'!C25),"",(IF('Saisie des résultats'!N27=1,1,0)+IF('Saisie des résultats'!O27=1,1,0)+IF('Saisie des résultats'!P27=1,1,0)+IF('Saisie des résultats'!Q27=1,1,0)+IF('Saisie des résultats'!R27=1,1,0)+IF('Saisie des résultats'!AC27=1,1,0)+IF('Saisie des résultats'!AD27=1,1,0)+IF('Saisie des résultats'!AE27=1,1,0)+IF('Saisie des résultats'!AF27=1,1,0)+IF('Saisie des résultats'!AG27=1,1,0)+IF('Saisie des résultats'!AH27=1,1,0)+IF('Saisie des résultats'!AI27=1,1,0)+IF('Saisie des résultats'!AJ27=1,1,0)+IF('Saisie des résultats'!AK27=1,1,0)+IF('Saisie des résultats'!AV27=1,1,0)+IF('Saisie des résultats'!AX27=1,1,0))/16)</f>
      </c>
      <c r="E28" s="83">
        <f>IF(ISBLANK('Liste d''élèves'!C25),"",(IF('Saisie des résultats'!S27=1,1,0)+IF('Saisie des résultats'!T27=1,1,0)+IF('Saisie des résultats'!U27=1,1,0)+IF('Saisie des résultats'!V27=1,1,0)+IF('Saisie des résultats'!AA27=1,1,0)+IF('Saisie des résultats'!AB27=1,1,0)+IF('Saisie des résultats'!AL27=1,1,0)+IF('Saisie des résultats'!AM27=1,1,0)+IF('Saisie des résultats'!AN27=1,1,0)+IF('Saisie des résultats'!AO27=1,1,0)+IF('Saisie des résultats'!AT27=1,1,0))/11)</f>
      </c>
      <c r="F28" s="83">
        <f>IF(ISBLANK('Liste d''élèves'!C25),"",(IF('Saisie des résultats'!W27=1,1,0)+IF('Saisie des résultats'!X27=1,1,0)+IF('Saisie des résultats'!Y27=1,1,0)+IF('Saisie des résultats'!Z27=1,1,0)+IF('Saisie des résultats'!AP27=1,1,0)+IF('Saisie des résultats'!AQ27=1,1,0)+IF('Saisie des résultats'!AR27=1,1,0)+IF('Saisie des résultats'!AS27=1,1,0)+IF('Saisie des résultats'!AU27=1,1,0)+IF('Saisie des résultats'!AW27=1,1,0))/10)</f>
      </c>
      <c r="G28" s="85">
        <f>IF(ISBLANK('Liste d''élèves'!C25),"",COUNTIF('Saisie des résultats'!C27:AX27,1)/48)</f>
      </c>
    </row>
    <row r="29" spans="2:7" ht="12.75">
      <c r="B29" s="14">
        <f>IF(ISBLANK('Liste d''élèves'!C26),"",('Liste d''élèves'!C26))</f>
      </c>
      <c r="C29" s="84">
        <f>IF(ISBLANK('Liste d''élèves'!C26),"",(IF('Saisie des résultats'!C28=1,1,0)+IF('Saisie des résultats'!D28=1,1,0)+IF('Saisie des résultats'!E28=1,1,0)+IF('Saisie des résultats'!F28=1,1,0)+IF('Saisie des résultats'!G28=1,1,0)+IF('Saisie des résultats'!H28=1,1,0)+IF('Saisie des résultats'!I28=1,1,0)+IF('Saisie des résultats'!J28=1,1,0)+IF('Saisie des résultats'!K28=1,1,0)+IF('Saisie des résultats'!L28=1,1,0)+IF('Saisie des résultats'!M28=1,1,0))/11)</f>
      </c>
      <c r="D29" s="83">
        <f>IF(ISBLANK('Liste d''élèves'!C26),"",(IF('Saisie des résultats'!N28=1,1,0)+IF('Saisie des résultats'!O28=1,1,0)+IF('Saisie des résultats'!P28=1,1,0)+IF('Saisie des résultats'!Q28=1,1,0)+IF('Saisie des résultats'!R28=1,1,0)+IF('Saisie des résultats'!AC28=1,1,0)+IF('Saisie des résultats'!AD28=1,1,0)+IF('Saisie des résultats'!AE28=1,1,0)+IF('Saisie des résultats'!AF28=1,1,0)+IF('Saisie des résultats'!AG28=1,1,0)+IF('Saisie des résultats'!AH28=1,1,0)+IF('Saisie des résultats'!AI28=1,1,0)+IF('Saisie des résultats'!AJ28=1,1,0)+IF('Saisie des résultats'!AK28=1,1,0)+IF('Saisie des résultats'!AV28=1,1,0)+IF('Saisie des résultats'!AX28=1,1,0))/16)</f>
      </c>
      <c r="E29" s="83">
        <f>IF(ISBLANK('Liste d''élèves'!C26),"",(IF('Saisie des résultats'!S28=1,1,0)+IF('Saisie des résultats'!T28=1,1,0)+IF('Saisie des résultats'!U28=1,1,0)+IF('Saisie des résultats'!V28=1,1,0)+IF('Saisie des résultats'!AA28=1,1,0)+IF('Saisie des résultats'!AB28=1,1,0)+IF('Saisie des résultats'!AL28=1,1,0)+IF('Saisie des résultats'!AM28=1,1,0)+IF('Saisie des résultats'!AN28=1,1,0)+IF('Saisie des résultats'!AO28=1,1,0)+IF('Saisie des résultats'!AT28=1,1,0))/11)</f>
      </c>
      <c r="F29" s="83">
        <f>IF(ISBLANK('Liste d''élèves'!C26),"",(IF('Saisie des résultats'!W28=1,1,0)+IF('Saisie des résultats'!X28=1,1,0)+IF('Saisie des résultats'!Y28=1,1,0)+IF('Saisie des résultats'!Z28=1,1,0)+IF('Saisie des résultats'!AP28=1,1,0)+IF('Saisie des résultats'!AQ28=1,1,0)+IF('Saisie des résultats'!AR28=1,1,0)+IF('Saisie des résultats'!AS28=1,1,0)+IF('Saisie des résultats'!AU28=1,1,0)+IF('Saisie des résultats'!AW28=1,1,0))/10)</f>
      </c>
      <c r="G29" s="85">
        <f>IF(ISBLANK('Liste d''élèves'!C26),"",COUNTIF('Saisie des résultats'!C28:AX28,1)/48)</f>
      </c>
    </row>
    <row r="30" spans="2:7" ht="12.75">
      <c r="B30" s="14">
        <f>IF(ISBLANK('Liste d''élèves'!C27),"",('Liste d''élèves'!C27))</f>
      </c>
      <c r="C30" s="84">
        <f>IF(ISBLANK('Liste d''élèves'!C27),"",(IF('Saisie des résultats'!C29=1,1,0)+IF('Saisie des résultats'!D29=1,1,0)+IF('Saisie des résultats'!E29=1,1,0)+IF('Saisie des résultats'!F29=1,1,0)+IF('Saisie des résultats'!G29=1,1,0)+IF('Saisie des résultats'!H29=1,1,0)+IF('Saisie des résultats'!I29=1,1,0)+IF('Saisie des résultats'!J29=1,1,0)+IF('Saisie des résultats'!K29=1,1,0)+IF('Saisie des résultats'!L29=1,1,0)+IF('Saisie des résultats'!M29=1,1,0))/11)</f>
      </c>
      <c r="D30" s="83">
        <f>IF(ISBLANK('Liste d''élèves'!C27),"",(IF('Saisie des résultats'!N29=1,1,0)+IF('Saisie des résultats'!O29=1,1,0)+IF('Saisie des résultats'!P29=1,1,0)+IF('Saisie des résultats'!Q29=1,1,0)+IF('Saisie des résultats'!R29=1,1,0)+IF('Saisie des résultats'!AC29=1,1,0)+IF('Saisie des résultats'!AD29=1,1,0)+IF('Saisie des résultats'!AE29=1,1,0)+IF('Saisie des résultats'!AF29=1,1,0)+IF('Saisie des résultats'!AG29=1,1,0)+IF('Saisie des résultats'!AH29=1,1,0)+IF('Saisie des résultats'!AI29=1,1,0)+IF('Saisie des résultats'!AJ29=1,1,0)+IF('Saisie des résultats'!AK29=1,1,0)+IF('Saisie des résultats'!AV29=1,1,0)+IF('Saisie des résultats'!AX29=1,1,0))/16)</f>
      </c>
      <c r="E30" s="83">
        <f>IF(ISBLANK('Liste d''élèves'!C27),"",(IF('Saisie des résultats'!S29=1,1,0)+IF('Saisie des résultats'!T29=1,1,0)+IF('Saisie des résultats'!U29=1,1,0)+IF('Saisie des résultats'!V29=1,1,0)+IF('Saisie des résultats'!AA29=1,1,0)+IF('Saisie des résultats'!AB29=1,1,0)+IF('Saisie des résultats'!AL29=1,1,0)+IF('Saisie des résultats'!AM29=1,1,0)+IF('Saisie des résultats'!AN29=1,1,0)+IF('Saisie des résultats'!AO29=1,1,0)+IF('Saisie des résultats'!AT29=1,1,0))/11)</f>
      </c>
      <c r="F30" s="83">
        <f>IF(ISBLANK('Liste d''élèves'!C27),"",(IF('Saisie des résultats'!W29=1,1,0)+IF('Saisie des résultats'!X29=1,1,0)+IF('Saisie des résultats'!Y29=1,1,0)+IF('Saisie des résultats'!Z29=1,1,0)+IF('Saisie des résultats'!AP29=1,1,0)+IF('Saisie des résultats'!AQ29=1,1,0)+IF('Saisie des résultats'!AR29=1,1,0)+IF('Saisie des résultats'!AS29=1,1,0)+IF('Saisie des résultats'!AU29=1,1,0)+IF('Saisie des résultats'!AW29=1,1,0))/10)</f>
      </c>
      <c r="G30" s="85">
        <f>IF(ISBLANK('Liste d''élèves'!C27),"",COUNTIF('Saisie des résultats'!C29:AX29,1)/48)</f>
      </c>
    </row>
    <row r="31" spans="2:7" ht="12.75">
      <c r="B31" s="14">
        <f>IF(ISBLANK('Liste d''élèves'!C28),"",('Liste d''élèves'!C28))</f>
      </c>
      <c r="C31" s="84">
        <f>IF(ISBLANK('Liste d''élèves'!C28),"",(IF('Saisie des résultats'!C30=1,1,0)+IF('Saisie des résultats'!D30=1,1,0)+IF('Saisie des résultats'!E30=1,1,0)+IF('Saisie des résultats'!F30=1,1,0)+IF('Saisie des résultats'!G30=1,1,0)+IF('Saisie des résultats'!H30=1,1,0)+IF('Saisie des résultats'!I30=1,1,0)+IF('Saisie des résultats'!J30=1,1,0)+IF('Saisie des résultats'!K30=1,1,0)+IF('Saisie des résultats'!L30=1,1,0)+IF('Saisie des résultats'!M30=1,1,0))/11)</f>
      </c>
      <c r="D31" s="83">
        <f>IF(ISBLANK('Liste d''élèves'!C28),"",(IF('Saisie des résultats'!N30=1,1,0)+IF('Saisie des résultats'!O30=1,1,0)+IF('Saisie des résultats'!P30=1,1,0)+IF('Saisie des résultats'!Q30=1,1,0)+IF('Saisie des résultats'!R30=1,1,0)+IF('Saisie des résultats'!AC30=1,1,0)+IF('Saisie des résultats'!AD30=1,1,0)+IF('Saisie des résultats'!AE30=1,1,0)+IF('Saisie des résultats'!AF30=1,1,0)+IF('Saisie des résultats'!AG30=1,1,0)+IF('Saisie des résultats'!AH30=1,1,0)+IF('Saisie des résultats'!AI30=1,1,0)+IF('Saisie des résultats'!AJ30=1,1,0)+IF('Saisie des résultats'!AK30=1,1,0)+IF('Saisie des résultats'!AV30=1,1,0)+IF('Saisie des résultats'!AX30=1,1,0))/16)</f>
      </c>
      <c r="E31" s="83">
        <f>IF(ISBLANK('Liste d''élèves'!C28),"",(IF('Saisie des résultats'!S30=1,1,0)+IF('Saisie des résultats'!T30=1,1,0)+IF('Saisie des résultats'!U30=1,1,0)+IF('Saisie des résultats'!V30=1,1,0)+IF('Saisie des résultats'!AA30=1,1,0)+IF('Saisie des résultats'!AB30=1,1,0)+IF('Saisie des résultats'!AL30=1,1,0)+IF('Saisie des résultats'!AM30=1,1,0)+IF('Saisie des résultats'!AN30=1,1,0)+IF('Saisie des résultats'!AO30=1,1,0)+IF('Saisie des résultats'!AT30=1,1,0))/11)</f>
      </c>
      <c r="F31" s="83">
        <f>IF(ISBLANK('Liste d''élèves'!C28),"",(IF('Saisie des résultats'!W30=1,1,0)+IF('Saisie des résultats'!X30=1,1,0)+IF('Saisie des résultats'!Y30=1,1,0)+IF('Saisie des résultats'!Z30=1,1,0)+IF('Saisie des résultats'!AP30=1,1,0)+IF('Saisie des résultats'!AQ30=1,1,0)+IF('Saisie des résultats'!AR30=1,1,0)+IF('Saisie des résultats'!AS30=1,1,0)+IF('Saisie des résultats'!AU30=1,1,0)+IF('Saisie des résultats'!AW30=1,1,0))/10)</f>
      </c>
      <c r="G31" s="85">
        <f>IF(ISBLANK('Liste d''élèves'!C28),"",COUNTIF('Saisie des résultats'!C30:AX30,1)/48)</f>
      </c>
    </row>
    <row r="32" spans="2:7" ht="12.75">
      <c r="B32" s="14">
        <f>IF(ISBLANK('Liste d''élèves'!C29),"",('Liste d''élèves'!C29))</f>
      </c>
      <c r="C32" s="84">
        <f>IF(ISBLANK('Liste d''élèves'!C29),"",(IF('Saisie des résultats'!C31=1,1,0)+IF('Saisie des résultats'!D31=1,1,0)+IF('Saisie des résultats'!E31=1,1,0)+IF('Saisie des résultats'!F31=1,1,0)+IF('Saisie des résultats'!G31=1,1,0)+IF('Saisie des résultats'!H31=1,1,0)+IF('Saisie des résultats'!I31=1,1,0)+IF('Saisie des résultats'!J31=1,1,0)+IF('Saisie des résultats'!K31=1,1,0)+IF('Saisie des résultats'!L31=1,1,0)+IF('Saisie des résultats'!M31=1,1,0))/11)</f>
      </c>
      <c r="D32" s="83">
        <f>IF(ISBLANK('Liste d''élèves'!C29),"",(IF('Saisie des résultats'!N31=1,1,0)+IF('Saisie des résultats'!O31=1,1,0)+IF('Saisie des résultats'!P31=1,1,0)+IF('Saisie des résultats'!Q31=1,1,0)+IF('Saisie des résultats'!R31=1,1,0)+IF('Saisie des résultats'!AC31=1,1,0)+IF('Saisie des résultats'!AD31=1,1,0)+IF('Saisie des résultats'!AE31=1,1,0)+IF('Saisie des résultats'!AF31=1,1,0)+IF('Saisie des résultats'!AG31=1,1,0)+IF('Saisie des résultats'!AH31=1,1,0)+IF('Saisie des résultats'!AI31=1,1,0)+IF('Saisie des résultats'!AJ31=1,1,0)+IF('Saisie des résultats'!AK31=1,1,0)+IF('Saisie des résultats'!AV31=1,1,0)+IF('Saisie des résultats'!AX31=1,1,0))/16)</f>
      </c>
      <c r="E32" s="83">
        <f>IF(ISBLANK('Liste d''élèves'!C29),"",(IF('Saisie des résultats'!S31=1,1,0)+IF('Saisie des résultats'!T31=1,1,0)+IF('Saisie des résultats'!U31=1,1,0)+IF('Saisie des résultats'!V31=1,1,0)+IF('Saisie des résultats'!AA31=1,1,0)+IF('Saisie des résultats'!AB31=1,1,0)+IF('Saisie des résultats'!AL31=1,1,0)+IF('Saisie des résultats'!AM31=1,1,0)+IF('Saisie des résultats'!AN31=1,1,0)+IF('Saisie des résultats'!AO31=1,1,0)+IF('Saisie des résultats'!AT31=1,1,0))/11)</f>
      </c>
      <c r="F32" s="83">
        <f>IF(ISBLANK('Liste d''élèves'!C29),"",(IF('Saisie des résultats'!W31=1,1,0)+IF('Saisie des résultats'!X31=1,1,0)+IF('Saisie des résultats'!Y31=1,1,0)+IF('Saisie des résultats'!Z31=1,1,0)+IF('Saisie des résultats'!AP31=1,1,0)+IF('Saisie des résultats'!AQ31=1,1,0)+IF('Saisie des résultats'!AR31=1,1,0)+IF('Saisie des résultats'!AS31=1,1,0)+IF('Saisie des résultats'!AU31=1,1,0)+IF('Saisie des résultats'!AW31=1,1,0))/10)</f>
      </c>
      <c r="G32" s="85">
        <f>IF(ISBLANK('Liste d''élèves'!C29),"",COUNTIF('Saisie des résultats'!C31:AX31,1)/48)</f>
      </c>
    </row>
    <row r="33" spans="2:7" ht="12.75">
      <c r="B33" s="14">
        <f>IF(ISBLANK('Liste d''élèves'!C30),"",('Liste d''élèves'!C30))</f>
      </c>
      <c r="C33" s="84">
        <f>IF(ISBLANK('Liste d''élèves'!C30),"",(IF('Saisie des résultats'!C32=1,1,0)+IF('Saisie des résultats'!D32=1,1,0)+IF('Saisie des résultats'!E32=1,1,0)+IF('Saisie des résultats'!F32=1,1,0)+IF('Saisie des résultats'!G32=1,1,0)+IF('Saisie des résultats'!H32=1,1,0)+IF('Saisie des résultats'!I32=1,1,0)+IF('Saisie des résultats'!J32=1,1,0)+IF('Saisie des résultats'!K32=1,1,0)+IF('Saisie des résultats'!L32=1,1,0)+IF('Saisie des résultats'!M32=1,1,0))/11)</f>
      </c>
      <c r="D33" s="83">
        <f>IF(ISBLANK('Liste d''élèves'!C30),"",(IF('Saisie des résultats'!N32=1,1,0)+IF('Saisie des résultats'!O32=1,1,0)+IF('Saisie des résultats'!P32=1,1,0)+IF('Saisie des résultats'!Q32=1,1,0)+IF('Saisie des résultats'!R32=1,1,0)+IF('Saisie des résultats'!AC32=1,1,0)+IF('Saisie des résultats'!AD32=1,1,0)+IF('Saisie des résultats'!AE32=1,1,0)+IF('Saisie des résultats'!AF32=1,1,0)+IF('Saisie des résultats'!AG32=1,1,0)+IF('Saisie des résultats'!AH32=1,1,0)+IF('Saisie des résultats'!AI32=1,1,0)+IF('Saisie des résultats'!AJ32=1,1,0)+IF('Saisie des résultats'!AK32=1,1,0)+IF('Saisie des résultats'!AV32=1,1,0)+IF('Saisie des résultats'!AX32=1,1,0))/16)</f>
      </c>
      <c r="E33" s="83">
        <f>IF(ISBLANK('Liste d''élèves'!C30),"",(IF('Saisie des résultats'!S32=1,1,0)+IF('Saisie des résultats'!T32=1,1,0)+IF('Saisie des résultats'!U32=1,1,0)+IF('Saisie des résultats'!V32=1,1,0)+IF('Saisie des résultats'!AA32=1,1,0)+IF('Saisie des résultats'!AB32=1,1,0)+IF('Saisie des résultats'!AL32=1,1,0)+IF('Saisie des résultats'!AM32=1,1,0)+IF('Saisie des résultats'!AN32=1,1,0)+IF('Saisie des résultats'!AO32=1,1,0)+IF('Saisie des résultats'!AT32=1,1,0))/11)</f>
      </c>
      <c r="F33" s="83">
        <f>IF(ISBLANK('Liste d''élèves'!C30),"",(IF('Saisie des résultats'!W32=1,1,0)+IF('Saisie des résultats'!X32=1,1,0)+IF('Saisie des résultats'!Y32=1,1,0)+IF('Saisie des résultats'!Z32=1,1,0)+IF('Saisie des résultats'!AP32=1,1,0)+IF('Saisie des résultats'!AQ32=1,1,0)+IF('Saisie des résultats'!AR32=1,1,0)+IF('Saisie des résultats'!AS32=1,1,0)+IF('Saisie des résultats'!AU32=1,1,0)+IF('Saisie des résultats'!AW32=1,1,0))/10)</f>
      </c>
      <c r="G33" s="85">
        <f>IF(ISBLANK('Liste d''élèves'!C30),"",COUNTIF('Saisie des résultats'!C32:AX32,1)/48)</f>
      </c>
    </row>
    <row r="34" spans="2:7" ht="12.75">
      <c r="B34" s="14">
        <f>IF(ISBLANK('Liste d''élèves'!C31),"",('Liste d''élèves'!C31))</f>
      </c>
      <c r="C34" s="84">
        <f>IF(ISBLANK('Liste d''élèves'!C31),"",(IF('Saisie des résultats'!C33=1,1,0)+IF('Saisie des résultats'!D33=1,1,0)+IF('Saisie des résultats'!E33=1,1,0)+IF('Saisie des résultats'!F33=1,1,0)+IF('Saisie des résultats'!G33=1,1,0)+IF('Saisie des résultats'!H33=1,1,0)+IF('Saisie des résultats'!I33=1,1,0)+IF('Saisie des résultats'!J33=1,1,0)+IF('Saisie des résultats'!K33=1,1,0)+IF('Saisie des résultats'!L33=1,1,0)+IF('Saisie des résultats'!M33=1,1,0))/11)</f>
      </c>
      <c r="D34" s="83">
        <f>IF(ISBLANK('Liste d''élèves'!C31),"",(IF('Saisie des résultats'!N33=1,1,0)+IF('Saisie des résultats'!O33=1,1,0)+IF('Saisie des résultats'!P33=1,1,0)+IF('Saisie des résultats'!Q33=1,1,0)+IF('Saisie des résultats'!R33=1,1,0)+IF('Saisie des résultats'!AC33=1,1,0)+IF('Saisie des résultats'!AD33=1,1,0)+IF('Saisie des résultats'!AE33=1,1,0)+IF('Saisie des résultats'!AF33=1,1,0)+IF('Saisie des résultats'!AG33=1,1,0)+IF('Saisie des résultats'!AH33=1,1,0)+IF('Saisie des résultats'!AI33=1,1,0)+IF('Saisie des résultats'!AJ33=1,1,0)+IF('Saisie des résultats'!AK33=1,1,0)+IF('Saisie des résultats'!AV33=1,1,0)+IF('Saisie des résultats'!AX33=1,1,0))/16)</f>
      </c>
      <c r="E34" s="83">
        <f>IF(ISBLANK('Liste d''élèves'!C31),"",(IF('Saisie des résultats'!S33=1,1,0)+IF('Saisie des résultats'!T33=1,1,0)+IF('Saisie des résultats'!U33=1,1,0)+IF('Saisie des résultats'!V33=1,1,0)+IF('Saisie des résultats'!AA33=1,1,0)+IF('Saisie des résultats'!AB33=1,1,0)+IF('Saisie des résultats'!AL33=1,1,0)+IF('Saisie des résultats'!AM33=1,1,0)+IF('Saisie des résultats'!AN33=1,1,0)+IF('Saisie des résultats'!AO33=1,1,0)+IF('Saisie des résultats'!AT33=1,1,0))/11)</f>
      </c>
      <c r="F34" s="83">
        <f>IF(ISBLANK('Liste d''élèves'!C31),"",(IF('Saisie des résultats'!W33=1,1,0)+IF('Saisie des résultats'!X33=1,1,0)+IF('Saisie des résultats'!Y33=1,1,0)+IF('Saisie des résultats'!Z33=1,1,0)+IF('Saisie des résultats'!AP33=1,1,0)+IF('Saisie des résultats'!AQ33=1,1,0)+IF('Saisie des résultats'!AR33=1,1,0)+IF('Saisie des résultats'!AS33=1,1,0)+IF('Saisie des résultats'!AU33=1,1,0)+IF('Saisie des résultats'!AW33=1,1,0))/10)</f>
      </c>
      <c r="G34" s="85">
        <f>IF(ISBLANK('Liste d''élèves'!C31),"",COUNTIF('Saisie des résultats'!C33:AX33,1)/48)</f>
      </c>
    </row>
    <row r="35" spans="2:7" ht="12.75">
      <c r="B35" s="14">
        <f>IF(ISBLANK('Liste d''élèves'!C32),"",('Liste d''élèves'!C32))</f>
      </c>
      <c r="C35" s="84">
        <f>IF(ISBLANK('Liste d''élèves'!C32),"",(IF('Saisie des résultats'!C34=1,1,0)+IF('Saisie des résultats'!D34=1,1,0)+IF('Saisie des résultats'!E34=1,1,0)+IF('Saisie des résultats'!F34=1,1,0)+IF('Saisie des résultats'!G34=1,1,0)+IF('Saisie des résultats'!H34=1,1,0)+IF('Saisie des résultats'!I34=1,1,0)+IF('Saisie des résultats'!J34=1,1,0)+IF('Saisie des résultats'!K34=1,1,0)+IF('Saisie des résultats'!L34=1,1,0)+IF('Saisie des résultats'!M34=1,1,0))/11)</f>
      </c>
      <c r="D35" s="83">
        <f>IF(ISBLANK('Liste d''élèves'!C32),"",(IF('Saisie des résultats'!N34=1,1,0)+IF('Saisie des résultats'!O34=1,1,0)+IF('Saisie des résultats'!P34=1,1,0)+IF('Saisie des résultats'!Q34=1,1,0)+IF('Saisie des résultats'!R34=1,1,0)+IF('Saisie des résultats'!AC34=1,1,0)+IF('Saisie des résultats'!AD34=1,1,0)+IF('Saisie des résultats'!AE34=1,1,0)+IF('Saisie des résultats'!AF34=1,1,0)+IF('Saisie des résultats'!AG34=1,1,0)+IF('Saisie des résultats'!AH34=1,1,0)+IF('Saisie des résultats'!AI34=1,1,0)+IF('Saisie des résultats'!AJ34=1,1,0)+IF('Saisie des résultats'!AK34=1,1,0)+IF('Saisie des résultats'!AV34=1,1,0)+IF('Saisie des résultats'!AX34=1,1,0))/16)</f>
      </c>
      <c r="E35" s="83">
        <f>IF(ISBLANK('Liste d''élèves'!C32),"",(IF('Saisie des résultats'!S34=1,1,0)+IF('Saisie des résultats'!T34=1,1,0)+IF('Saisie des résultats'!U34=1,1,0)+IF('Saisie des résultats'!V34=1,1,0)+IF('Saisie des résultats'!AA34=1,1,0)+IF('Saisie des résultats'!AB34=1,1,0)+IF('Saisie des résultats'!AL34=1,1,0)+IF('Saisie des résultats'!AM34=1,1,0)+IF('Saisie des résultats'!AN34=1,1,0)+IF('Saisie des résultats'!AO34=1,1,0)+IF('Saisie des résultats'!AT34=1,1,0))/11)</f>
      </c>
      <c r="F35" s="83">
        <f>IF(ISBLANK('Liste d''élèves'!C32),"",(IF('Saisie des résultats'!W34=1,1,0)+IF('Saisie des résultats'!X34=1,1,0)+IF('Saisie des résultats'!Y34=1,1,0)+IF('Saisie des résultats'!Z34=1,1,0)+IF('Saisie des résultats'!AP34=1,1,0)+IF('Saisie des résultats'!AQ34=1,1,0)+IF('Saisie des résultats'!AR34=1,1,0)+IF('Saisie des résultats'!AS34=1,1,0)+IF('Saisie des résultats'!AU34=1,1,0)+IF('Saisie des résultats'!AW34=1,1,0))/10)</f>
      </c>
      <c r="G35" s="85">
        <f>IF(ISBLANK('Liste d''élèves'!C32),"",COUNTIF('Saisie des résultats'!C34:AX34,1)/48)</f>
      </c>
    </row>
    <row r="36" spans="2:7" ht="12.75">
      <c r="B36" s="14">
        <f>IF(ISBLANK('Liste d''élèves'!C33),"",('Liste d''élèves'!C33))</f>
      </c>
      <c r="C36" s="84">
        <f>IF(ISBLANK('Liste d''élèves'!C33),"",(IF('Saisie des résultats'!C35=1,1,0)+IF('Saisie des résultats'!D35=1,1,0)+IF('Saisie des résultats'!E35=1,1,0)+IF('Saisie des résultats'!F35=1,1,0)+IF('Saisie des résultats'!G35=1,1,0)+IF('Saisie des résultats'!H35=1,1,0)+IF('Saisie des résultats'!I35=1,1,0)+IF('Saisie des résultats'!J35=1,1,0)+IF('Saisie des résultats'!K35=1,1,0)+IF('Saisie des résultats'!L35=1,1,0)+IF('Saisie des résultats'!M35=1,1,0))/11)</f>
      </c>
      <c r="D36" s="83">
        <f>IF(ISBLANK('Liste d''élèves'!C33),"",(IF('Saisie des résultats'!N35=1,1,0)+IF('Saisie des résultats'!O35=1,1,0)+IF('Saisie des résultats'!P35=1,1,0)+IF('Saisie des résultats'!Q35=1,1,0)+IF('Saisie des résultats'!R35=1,1,0)+IF('Saisie des résultats'!AC35=1,1,0)+IF('Saisie des résultats'!AD35=1,1,0)+IF('Saisie des résultats'!AE35=1,1,0)+IF('Saisie des résultats'!AF35=1,1,0)+IF('Saisie des résultats'!AG35=1,1,0)+IF('Saisie des résultats'!AH35=1,1,0)+IF('Saisie des résultats'!AI35=1,1,0)+IF('Saisie des résultats'!AJ35=1,1,0)+IF('Saisie des résultats'!AK35=1,1,0)+IF('Saisie des résultats'!AV35=1,1,0)+IF('Saisie des résultats'!AX35=1,1,0))/16)</f>
      </c>
      <c r="E36" s="83">
        <f>IF(ISBLANK('Liste d''élèves'!C33),"",(IF('Saisie des résultats'!S35=1,1,0)+IF('Saisie des résultats'!T35=1,1,0)+IF('Saisie des résultats'!U35=1,1,0)+IF('Saisie des résultats'!V35=1,1,0)+IF('Saisie des résultats'!AA35=1,1,0)+IF('Saisie des résultats'!AB35=1,1,0)+IF('Saisie des résultats'!AL35=1,1,0)+IF('Saisie des résultats'!AM35=1,1,0)+IF('Saisie des résultats'!AN35=1,1,0)+IF('Saisie des résultats'!AO35=1,1,0)+IF('Saisie des résultats'!AT35=1,1,0))/11)</f>
      </c>
      <c r="F36" s="83">
        <f>IF(ISBLANK('Liste d''élèves'!C33),"",(IF('Saisie des résultats'!W35=1,1,0)+IF('Saisie des résultats'!X35=1,1,0)+IF('Saisie des résultats'!Y35=1,1,0)+IF('Saisie des résultats'!Z35=1,1,0)+IF('Saisie des résultats'!AP35=1,1,0)+IF('Saisie des résultats'!AQ35=1,1,0)+IF('Saisie des résultats'!AR35=1,1,0)+IF('Saisie des résultats'!AS35=1,1,0)+IF('Saisie des résultats'!AU35=1,1,0)+IF('Saisie des résultats'!AW35=1,1,0))/10)</f>
      </c>
      <c r="G36" s="85">
        <f>IF(ISBLANK('Liste d''élèves'!C33),"",COUNTIF('Saisie des résultats'!C35:AX35,1)/48)</f>
      </c>
    </row>
    <row r="37" spans="2:7" ht="12.75">
      <c r="B37" s="14">
        <f>IF(ISBLANK('Liste d''élèves'!C34),"",('Liste d''élèves'!C34))</f>
      </c>
      <c r="C37" s="84">
        <f>IF(ISBLANK('Liste d''élèves'!C34),"",(IF('Saisie des résultats'!C36=1,1,0)+IF('Saisie des résultats'!D36=1,1,0)+IF('Saisie des résultats'!E36=1,1,0)+IF('Saisie des résultats'!F36=1,1,0)+IF('Saisie des résultats'!G36=1,1,0)+IF('Saisie des résultats'!H36=1,1,0)+IF('Saisie des résultats'!I36=1,1,0)+IF('Saisie des résultats'!J36=1,1,0)+IF('Saisie des résultats'!K36=1,1,0)+IF('Saisie des résultats'!L36=1,1,0)+IF('Saisie des résultats'!M36=1,1,0))/11)</f>
      </c>
      <c r="D37" s="83">
        <f>IF(ISBLANK('Liste d''élèves'!C34),"",(IF('Saisie des résultats'!N36=1,1,0)+IF('Saisie des résultats'!O36=1,1,0)+IF('Saisie des résultats'!P36=1,1,0)+IF('Saisie des résultats'!Q36=1,1,0)+IF('Saisie des résultats'!R36=1,1,0)+IF('Saisie des résultats'!AC36=1,1,0)+IF('Saisie des résultats'!AD36=1,1,0)+IF('Saisie des résultats'!AE36=1,1,0)+IF('Saisie des résultats'!AF36=1,1,0)+IF('Saisie des résultats'!AG36=1,1,0)+IF('Saisie des résultats'!AH36=1,1,0)+IF('Saisie des résultats'!AI36=1,1,0)+IF('Saisie des résultats'!AJ36=1,1,0)+IF('Saisie des résultats'!AK36=1,1,0)+IF('Saisie des résultats'!AV36=1,1,0)+IF('Saisie des résultats'!AX36=1,1,0))/16)</f>
      </c>
      <c r="E37" s="83">
        <f>IF(ISBLANK('Liste d''élèves'!C34),"",(IF('Saisie des résultats'!S36=1,1,0)+IF('Saisie des résultats'!T36=1,1,0)+IF('Saisie des résultats'!U36=1,1,0)+IF('Saisie des résultats'!V36=1,1,0)+IF('Saisie des résultats'!AA36=1,1,0)+IF('Saisie des résultats'!AB36=1,1,0)+IF('Saisie des résultats'!AL36=1,1,0)+IF('Saisie des résultats'!AM36=1,1,0)+IF('Saisie des résultats'!AN36=1,1,0)+IF('Saisie des résultats'!AO36=1,1,0)+IF('Saisie des résultats'!AT36=1,1,0))/11)</f>
      </c>
      <c r="F37" s="83">
        <f>IF(ISBLANK('Liste d''élèves'!C34),"",(IF('Saisie des résultats'!W36=1,1,0)+IF('Saisie des résultats'!X36=1,1,0)+IF('Saisie des résultats'!Y36=1,1,0)+IF('Saisie des résultats'!Z36=1,1,0)+IF('Saisie des résultats'!AP36=1,1,0)+IF('Saisie des résultats'!AQ36=1,1,0)+IF('Saisie des résultats'!AR36=1,1,0)+IF('Saisie des résultats'!AS36=1,1,0)+IF('Saisie des résultats'!AU36=1,1,0)+IF('Saisie des résultats'!AW36=1,1,0))/10)</f>
      </c>
      <c r="G37" s="85">
        <f>IF(ISBLANK('Liste d''élèves'!C34),"",COUNTIF('Saisie des résultats'!C36:AX36,1)/48)</f>
      </c>
    </row>
    <row r="38" spans="2:7" ht="12.75">
      <c r="B38" s="14">
        <f>IF(ISBLANK('Liste d''élèves'!C35),"",('Liste d''élèves'!C35))</f>
      </c>
      <c r="C38" s="84">
        <f>IF(ISBLANK('Liste d''élèves'!C35),"",(IF('Saisie des résultats'!C37=1,1,0)+IF('Saisie des résultats'!D37=1,1,0)+IF('Saisie des résultats'!E37=1,1,0)+IF('Saisie des résultats'!F37=1,1,0)+IF('Saisie des résultats'!G37=1,1,0)+IF('Saisie des résultats'!H37=1,1,0)+IF('Saisie des résultats'!I37=1,1,0)+IF('Saisie des résultats'!J37=1,1,0)+IF('Saisie des résultats'!K37=1,1,0)+IF('Saisie des résultats'!L37=1,1,0)+IF('Saisie des résultats'!M37=1,1,0))/11)</f>
      </c>
      <c r="D38" s="83">
        <f>IF(ISBLANK('Liste d''élèves'!C35),"",(IF('Saisie des résultats'!N37=1,1,0)+IF('Saisie des résultats'!O37=1,1,0)+IF('Saisie des résultats'!P37=1,1,0)+IF('Saisie des résultats'!Q37=1,1,0)+IF('Saisie des résultats'!R37=1,1,0)+IF('Saisie des résultats'!AC37=1,1,0)+IF('Saisie des résultats'!AD37=1,1,0)+IF('Saisie des résultats'!AE37=1,1,0)+IF('Saisie des résultats'!AF37=1,1,0)+IF('Saisie des résultats'!AG37=1,1,0)+IF('Saisie des résultats'!AH37=1,1,0)+IF('Saisie des résultats'!AI37=1,1,0)+IF('Saisie des résultats'!AJ37=1,1,0)+IF('Saisie des résultats'!AK37=1,1,0)+IF('Saisie des résultats'!AV37=1,1,0)+IF('Saisie des résultats'!AX37=1,1,0))/16)</f>
      </c>
      <c r="E38" s="83">
        <f>IF(ISBLANK('Liste d''élèves'!C35),"",(IF('Saisie des résultats'!S37=1,1,0)+IF('Saisie des résultats'!T37=1,1,0)+IF('Saisie des résultats'!U37=1,1,0)+IF('Saisie des résultats'!V37=1,1,0)+IF('Saisie des résultats'!AA37=1,1,0)+IF('Saisie des résultats'!AB37=1,1,0)+IF('Saisie des résultats'!AL37=1,1,0)+IF('Saisie des résultats'!AM37=1,1,0)+IF('Saisie des résultats'!AN37=1,1,0)+IF('Saisie des résultats'!AO37=1,1,0)+IF('Saisie des résultats'!AT37=1,1,0))/11)</f>
      </c>
      <c r="F38" s="83">
        <f>IF(ISBLANK('Liste d''élèves'!C35),"",(IF('Saisie des résultats'!W37=1,1,0)+IF('Saisie des résultats'!X37=1,1,0)+IF('Saisie des résultats'!Y37=1,1,0)+IF('Saisie des résultats'!Z37=1,1,0)+IF('Saisie des résultats'!AP37=1,1,0)+IF('Saisie des résultats'!AQ37=1,1,0)+IF('Saisie des résultats'!AR37=1,1,0)+IF('Saisie des résultats'!AS37=1,1,0)+IF('Saisie des résultats'!AU37=1,1,0)+IF('Saisie des résultats'!AW37=1,1,0))/10)</f>
      </c>
      <c r="G38" s="85">
        <f>IF(ISBLANK('Liste d''élèves'!C35),"",COUNTIF('Saisie des résultats'!C37:AX37,1)/48)</f>
      </c>
    </row>
    <row r="39" spans="2:7" ht="12.75">
      <c r="B39" s="14">
        <f>IF(ISBLANK('Liste d''élèves'!C36),"",('Liste d''élèves'!C36))</f>
      </c>
      <c r="C39" s="84">
        <f>IF(ISBLANK('Liste d''élèves'!C36),"",(IF('Saisie des résultats'!C38=1,1,0)+IF('Saisie des résultats'!D38=1,1,0)+IF('Saisie des résultats'!E38=1,1,0)+IF('Saisie des résultats'!F38=1,1,0)+IF('Saisie des résultats'!G38=1,1,0)+IF('Saisie des résultats'!H38=1,1,0)+IF('Saisie des résultats'!I38=1,1,0)+IF('Saisie des résultats'!J38=1,1,0)+IF('Saisie des résultats'!K38=1,1,0)+IF('Saisie des résultats'!L38=1,1,0)+IF('Saisie des résultats'!M38=1,1,0))/11)</f>
      </c>
      <c r="D39" s="83">
        <f>IF(ISBLANK('Liste d''élèves'!C36),"",(IF('Saisie des résultats'!N38=1,1,0)+IF('Saisie des résultats'!O38=1,1,0)+IF('Saisie des résultats'!P38=1,1,0)+IF('Saisie des résultats'!Q38=1,1,0)+IF('Saisie des résultats'!R38=1,1,0)+IF('Saisie des résultats'!AC38=1,1,0)+IF('Saisie des résultats'!AD38=1,1,0)+IF('Saisie des résultats'!AE38=1,1,0)+IF('Saisie des résultats'!AF38=1,1,0)+IF('Saisie des résultats'!AG38=1,1,0)+IF('Saisie des résultats'!AH38=1,1,0)+IF('Saisie des résultats'!AI38=1,1,0)+IF('Saisie des résultats'!AJ38=1,1,0)+IF('Saisie des résultats'!AK38=1,1,0)+IF('Saisie des résultats'!AV38=1,1,0)+IF('Saisie des résultats'!AX38=1,1,0))/16)</f>
      </c>
      <c r="E39" s="83">
        <f>IF(ISBLANK('Liste d''élèves'!C36),"",(IF('Saisie des résultats'!S38=1,1,0)+IF('Saisie des résultats'!T38=1,1,0)+IF('Saisie des résultats'!U38=1,1,0)+IF('Saisie des résultats'!V38=1,1,0)+IF('Saisie des résultats'!AA38=1,1,0)+IF('Saisie des résultats'!AB38=1,1,0)+IF('Saisie des résultats'!AL38=1,1,0)+IF('Saisie des résultats'!AM38=1,1,0)+IF('Saisie des résultats'!AN38=1,1,0)+IF('Saisie des résultats'!AO38=1,1,0)+IF('Saisie des résultats'!AT38=1,1,0))/11)</f>
      </c>
      <c r="F39" s="83">
        <f>IF(ISBLANK('Liste d''élèves'!C36),"",(IF('Saisie des résultats'!W38=1,1,0)+IF('Saisie des résultats'!X38=1,1,0)+IF('Saisie des résultats'!Y38=1,1,0)+IF('Saisie des résultats'!Z38=1,1,0)+IF('Saisie des résultats'!AP38=1,1,0)+IF('Saisie des résultats'!AQ38=1,1,0)+IF('Saisie des résultats'!AR38=1,1,0)+IF('Saisie des résultats'!AS38=1,1,0)+IF('Saisie des résultats'!AU38=1,1,0)+IF('Saisie des résultats'!AW38=1,1,0))/10)</f>
      </c>
      <c r="G39" s="85">
        <f>IF(ISBLANK('Liste d''élèves'!C36),"",COUNTIF('Saisie des résultats'!C38:AX38,1)/48)</f>
      </c>
    </row>
    <row r="40" spans="2:7" ht="12.75">
      <c r="B40" s="14">
        <f>IF(ISBLANK('Liste d''élèves'!C37),"",('Liste d''élèves'!C37))</f>
      </c>
      <c r="C40" s="84">
        <f>IF(ISBLANK('Liste d''élèves'!C37),"",(IF('Saisie des résultats'!C39=1,1,0)+IF('Saisie des résultats'!D39=1,1,0)+IF('Saisie des résultats'!E39=1,1,0)+IF('Saisie des résultats'!F39=1,1,0)+IF('Saisie des résultats'!G39=1,1,0)+IF('Saisie des résultats'!H39=1,1,0)+IF('Saisie des résultats'!I39=1,1,0)+IF('Saisie des résultats'!J39=1,1,0)+IF('Saisie des résultats'!K39=1,1,0)+IF('Saisie des résultats'!L39=1,1,0)+IF('Saisie des résultats'!M39=1,1,0))/11)</f>
      </c>
      <c r="D40" s="83">
        <f>IF(ISBLANK('Liste d''élèves'!C37),"",(IF('Saisie des résultats'!N39=1,1,0)+IF('Saisie des résultats'!O39=1,1,0)+IF('Saisie des résultats'!P39=1,1,0)+IF('Saisie des résultats'!Q39=1,1,0)+IF('Saisie des résultats'!R39=1,1,0)+IF('Saisie des résultats'!AC39=1,1,0)+IF('Saisie des résultats'!AD39=1,1,0)+IF('Saisie des résultats'!AE39=1,1,0)+IF('Saisie des résultats'!AF39=1,1,0)+IF('Saisie des résultats'!AG39=1,1,0)+IF('Saisie des résultats'!AH39=1,1,0)+IF('Saisie des résultats'!AI39=1,1,0)+IF('Saisie des résultats'!AJ39=1,1,0)+IF('Saisie des résultats'!AK39=1,1,0)+IF('Saisie des résultats'!AV39=1,1,0)+IF('Saisie des résultats'!AX39=1,1,0))/16)</f>
      </c>
      <c r="E40" s="83">
        <f>IF(ISBLANK('Liste d''élèves'!C37),"",(IF('Saisie des résultats'!S39=1,1,0)+IF('Saisie des résultats'!T39=1,1,0)+IF('Saisie des résultats'!U39=1,1,0)+IF('Saisie des résultats'!V39=1,1,0)+IF('Saisie des résultats'!AA39=1,1,0)+IF('Saisie des résultats'!AB39=1,1,0)+IF('Saisie des résultats'!AL39=1,1,0)+IF('Saisie des résultats'!AM39=1,1,0)+IF('Saisie des résultats'!AN39=1,1,0)+IF('Saisie des résultats'!AO39=1,1,0)+IF('Saisie des résultats'!AT39=1,1,0))/11)</f>
      </c>
      <c r="F40" s="83">
        <f>IF(ISBLANK('Liste d''élèves'!C37),"",(IF('Saisie des résultats'!W39=1,1,0)+IF('Saisie des résultats'!X39=1,1,0)+IF('Saisie des résultats'!Y39=1,1,0)+IF('Saisie des résultats'!Z39=1,1,0)+IF('Saisie des résultats'!AP39=1,1,0)+IF('Saisie des résultats'!AQ39=1,1,0)+IF('Saisie des résultats'!AR39=1,1,0)+IF('Saisie des résultats'!AS39=1,1,0)+IF('Saisie des résultats'!AU39=1,1,0)+IF('Saisie des résultats'!AW39=1,1,0))/10)</f>
      </c>
      <c r="G40" s="85">
        <f>IF(ISBLANK('Liste d''élèves'!C37),"",COUNTIF('Saisie des résultats'!C39:AX39,1)/48)</f>
      </c>
    </row>
    <row r="41" spans="2:7" ht="12.75">
      <c r="B41" s="14">
        <f>IF(ISBLANK('Liste d''élèves'!C38),"",('Liste d''élèves'!C38))</f>
      </c>
      <c r="C41" s="84">
        <f>IF(ISBLANK('Liste d''élèves'!C38),"",(IF('Saisie des résultats'!C40=1,1,0)+IF('Saisie des résultats'!D40=1,1,0)+IF('Saisie des résultats'!E40=1,1,0)+IF('Saisie des résultats'!F40=1,1,0)+IF('Saisie des résultats'!G40=1,1,0)+IF('Saisie des résultats'!H40=1,1,0)+IF('Saisie des résultats'!I40=1,1,0)+IF('Saisie des résultats'!J40=1,1,0)+IF('Saisie des résultats'!K40=1,1,0)+IF('Saisie des résultats'!L40=1,1,0)+IF('Saisie des résultats'!M40=1,1,0))/11)</f>
      </c>
      <c r="D41" s="83">
        <f>IF(ISBLANK('Liste d''élèves'!C38),"",(IF('Saisie des résultats'!N40=1,1,0)+IF('Saisie des résultats'!O40=1,1,0)+IF('Saisie des résultats'!P40=1,1,0)+IF('Saisie des résultats'!Q40=1,1,0)+IF('Saisie des résultats'!R40=1,1,0)+IF('Saisie des résultats'!AC40=1,1,0)+IF('Saisie des résultats'!AD40=1,1,0)+IF('Saisie des résultats'!AE40=1,1,0)+IF('Saisie des résultats'!AF40=1,1,0)+IF('Saisie des résultats'!AG40=1,1,0)+IF('Saisie des résultats'!AH40=1,1,0)+IF('Saisie des résultats'!AI40=1,1,0)+IF('Saisie des résultats'!AJ40=1,1,0)+IF('Saisie des résultats'!AK40=1,1,0)+IF('Saisie des résultats'!AV40=1,1,0)+IF('Saisie des résultats'!AX40=1,1,0))/16)</f>
      </c>
      <c r="E41" s="83">
        <f>IF(ISBLANK('Liste d''élèves'!C38),"",(IF('Saisie des résultats'!S40=1,1,0)+IF('Saisie des résultats'!T40=1,1,0)+IF('Saisie des résultats'!U40=1,1,0)+IF('Saisie des résultats'!V40=1,1,0)+IF('Saisie des résultats'!AA40=1,1,0)+IF('Saisie des résultats'!AB40=1,1,0)+IF('Saisie des résultats'!AL40=1,1,0)+IF('Saisie des résultats'!AM40=1,1,0)+IF('Saisie des résultats'!AN40=1,1,0)+IF('Saisie des résultats'!AO40=1,1,0)+IF('Saisie des résultats'!AT40=1,1,0))/11)</f>
      </c>
      <c r="F41" s="83">
        <f>IF(ISBLANK('Liste d''élèves'!C38),"",(IF('Saisie des résultats'!W40=1,1,0)+IF('Saisie des résultats'!X40=1,1,0)+IF('Saisie des résultats'!Y40=1,1,0)+IF('Saisie des résultats'!Z40=1,1,0)+IF('Saisie des résultats'!AP40=1,1,0)+IF('Saisie des résultats'!AQ40=1,1,0)+IF('Saisie des résultats'!AR40=1,1,0)+IF('Saisie des résultats'!AS40=1,1,0)+IF('Saisie des résultats'!AU40=1,1,0)+IF('Saisie des résultats'!AW40=1,1,0))/10)</f>
      </c>
      <c r="G41" s="85">
        <f>IF(ISBLANK('Liste d''élèves'!C38),"",COUNTIF('Saisie des résultats'!C40:AX40,1)/48)</f>
      </c>
    </row>
    <row r="42" spans="2:7" ht="12.75">
      <c r="B42" s="14">
        <f>IF(ISBLANK('Liste d''élèves'!C39),"",('Liste d''élèves'!C39))</f>
      </c>
      <c r="C42" s="84">
        <f>IF(ISBLANK('Liste d''élèves'!C39),"",(IF('Saisie des résultats'!C41=1,1,0)+IF('Saisie des résultats'!D41=1,1,0)+IF('Saisie des résultats'!E41=1,1,0)+IF('Saisie des résultats'!F41=1,1,0)+IF('Saisie des résultats'!G41=1,1,0)+IF('Saisie des résultats'!H41=1,1,0)+IF('Saisie des résultats'!I41=1,1,0)+IF('Saisie des résultats'!J41=1,1,0)+IF('Saisie des résultats'!K41=1,1,0)+IF('Saisie des résultats'!L41=1,1,0)+IF('Saisie des résultats'!M41=1,1,0))/11)</f>
      </c>
      <c r="D42" s="83">
        <f>IF(ISBLANK('Liste d''élèves'!C39),"",(IF('Saisie des résultats'!N41=1,1,0)+IF('Saisie des résultats'!O41=1,1,0)+IF('Saisie des résultats'!P41=1,1,0)+IF('Saisie des résultats'!Q41=1,1,0)+IF('Saisie des résultats'!R41=1,1,0)+IF('Saisie des résultats'!AC41=1,1,0)+IF('Saisie des résultats'!AD41=1,1,0)+IF('Saisie des résultats'!AE41=1,1,0)+IF('Saisie des résultats'!AF41=1,1,0)+IF('Saisie des résultats'!AG41=1,1,0)+IF('Saisie des résultats'!AH41=1,1,0)+IF('Saisie des résultats'!AI41=1,1,0)+IF('Saisie des résultats'!AJ41=1,1,0)+IF('Saisie des résultats'!AK41=1,1,0)+IF('Saisie des résultats'!AV41=1,1,0)+IF('Saisie des résultats'!AX41=1,1,0))/16)</f>
      </c>
      <c r="E42" s="83">
        <f>IF(ISBLANK('Liste d''élèves'!C39),"",(IF('Saisie des résultats'!S41=1,1,0)+IF('Saisie des résultats'!T41=1,1,0)+IF('Saisie des résultats'!U41=1,1,0)+IF('Saisie des résultats'!V41=1,1,0)+IF('Saisie des résultats'!AA41=1,1,0)+IF('Saisie des résultats'!AB41=1,1,0)+IF('Saisie des résultats'!AL41=1,1,0)+IF('Saisie des résultats'!AM41=1,1,0)+IF('Saisie des résultats'!AN41=1,1,0)+IF('Saisie des résultats'!AO41=1,1,0)+IF('Saisie des résultats'!AT41=1,1,0))/11)</f>
      </c>
      <c r="F42" s="83">
        <f>IF(ISBLANK('Liste d''élèves'!C39),"",(IF('Saisie des résultats'!W41=1,1,0)+IF('Saisie des résultats'!X41=1,1,0)+IF('Saisie des résultats'!Y41=1,1,0)+IF('Saisie des résultats'!Z41=1,1,0)+IF('Saisie des résultats'!AP41=1,1,0)+IF('Saisie des résultats'!AQ41=1,1,0)+IF('Saisie des résultats'!AR41=1,1,0)+IF('Saisie des résultats'!AS41=1,1,0)+IF('Saisie des résultats'!AU41=1,1,0)+IF('Saisie des résultats'!AW41=1,1,0))/10)</f>
      </c>
      <c r="G42" s="85">
        <f>IF(ISBLANK('Liste d''élèves'!C39),"",COUNTIF('Saisie des résultats'!C41:AX41,1)/48)</f>
      </c>
    </row>
    <row r="43" spans="2:7" ht="12.75">
      <c r="B43" s="14">
        <f>IF(ISBLANK('Liste d''élèves'!C40),"",('Liste d''élèves'!C40))</f>
      </c>
      <c r="C43" s="84">
        <f>IF(ISBLANK('Liste d''élèves'!C40),"",(IF('Saisie des résultats'!C42=1,1,0)+IF('Saisie des résultats'!D42=1,1,0)+IF('Saisie des résultats'!E42=1,1,0)+IF('Saisie des résultats'!F42=1,1,0)+IF('Saisie des résultats'!G42=1,1,0)+IF('Saisie des résultats'!H42=1,1,0)+IF('Saisie des résultats'!I42=1,1,0)+IF('Saisie des résultats'!J42=1,1,0)+IF('Saisie des résultats'!K42=1,1,0)+IF('Saisie des résultats'!L42=1,1,0)+IF('Saisie des résultats'!M42=1,1,0))/11)</f>
      </c>
      <c r="D43" s="83">
        <f>IF(ISBLANK('Liste d''élèves'!C40),"",(IF('Saisie des résultats'!N42=1,1,0)+IF('Saisie des résultats'!O42=1,1,0)+IF('Saisie des résultats'!P42=1,1,0)+IF('Saisie des résultats'!Q42=1,1,0)+IF('Saisie des résultats'!R42=1,1,0)+IF('Saisie des résultats'!AC42=1,1,0)+IF('Saisie des résultats'!AD42=1,1,0)+IF('Saisie des résultats'!AE42=1,1,0)+IF('Saisie des résultats'!AF42=1,1,0)+IF('Saisie des résultats'!AG42=1,1,0)+IF('Saisie des résultats'!AH42=1,1,0)+IF('Saisie des résultats'!AI42=1,1,0)+IF('Saisie des résultats'!AJ42=1,1,0)+IF('Saisie des résultats'!AK42=1,1,0)+IF('Saisie des résultats'!AV42=1,1,0)+IF('Saisie des résultats'!AX42=1,1,0))/16)</f>
      </c>
      <c r="E43" s="83">
        <f>IF(ISBLANK('Liste d''élèves'!C40),"",(IF('Saisie des résultats'!S42=1,1,0)+IF('Saisie des résultats'!T42=1,1,0)+IF('Saisie des résultats'!U42=1,1,0)+IF('Saisie des résultats'!V42=1,1,0)+IF('Saisie des résultats'!AA42=1,1,0)+IF('Saisie des résultats'!AB42=1,1,0)+IF('Saisie des résultats'!AL42=1,1,0)+IF('Saisie des résultats'!AM42=1,1,0)+IF('Saisie des résultats'!AN42=1,1,0)+IF('Saisie des résultats'!AO42=1,1,0)+IF('Saisie des résultats'!AT42=1,1,0))/11)</f>
      </c>
      <c r="F43" s="83">
        <f>IF(ISBLANK('Liste d''élèves'!C40),"",(IF('Saisie des résultats'!W42=1,1,0)+IF('Saisie des résultats'!X42=1,1,0)+IF('Saisie des résultats'!Y42=1,1,0)+IF('Saisie des résultats'!Z42=1,1,0)+IF('Saisie des résultats'!AP42=1,1,0)+IF('Saisie des résultats'!AQ42=1,1,0)+IF('Saisie des résultats'!AR42=1,1,0)+IF('Saisie des résultats'!AS42=1,1,0)+IF('Saisie des résultats'!AU42=1,1,0)+IF('Saisie des résultats'!AW42=1,1,0))/10)</f>
      </c>
      <c r="G43" s="85">
        <f>IF(ISBLANK('Liste d''élèves'!C40),"",COUNTIF('Saisie des résultats'!C42:AX42,1)/48)</f>
      </c>
    </row>
    <row r="44" spans="2:7" ht="12.75">
      <c r="B44" s="14">
        <f>IF(ISBLANK('Liste d''élèves'!C41),"",('Liste d''élèves'!C41))</f>
      </c>
      <c r="C44" s="84">
        <f>IF(ISBLANK('Liste d''élèves'!C41),"",(IF('Saisie des résultats'!C43=1,1,0)+IF('Saisie des résultats'!D43=1,1,0)+IF('Saisie des résultats'!E43=1,1,0)+IF('Saisie des résultats'!F43=1,1,0)+IF('Saisie des résultats'!G43=1,1,0)+IF('Saisie des résultats'!H43=1,1,0)+IF('Saisie des résultats'!I43=1,1,0)+IF('Saisie des résultats'!J43=1,1,0)+IF('Saisie des résultats'!K43=1,1,0)+IF('Saisie des résultats'!L43=1,1,0)+IF('Saisie des résultats'!M43=1,1,0))/11)</f>
      </c>
      <c r="D44" s="83">
        <f>IF(ISBLANK('Liste d''élèves'!C41),"",(IF('Saisie des résultats'!N43=1,1,0)+IF('Saisie des résultats'!O43=1,1,0)+IF('Saisie des résultats'!P43=1,1,0)+IF('Saisie des résultats'!Q43=1,1,0)+IF('Saisie des résultats'!R43=1,1,0)+IF('Saisie des résultats'!AC43=1,1,0)+IF('Saisie des résultats'!AD43=1,1,0)+IF('Saisie des résultats'!AE43=1,1,0)+IF('Saisie des résultats'!AF43=1,1,0)+IF('Saisie des résultats'!AG43=1,1,0)+IF('Saisie des résultats'!AH43=1,1,0)+IF('Saisie des résultats'!AI43=1,1,0)+IF('Saisie des résultats'!AJ43=1,1,0)+IF('Saisie des résultats'!AK43=1,1,0)+IF('Saisie des résultats'!AV43=1,1,0)+IF('Saisie des résultats'!AX43=1,1,0))/16)</f>
      </c>
      <c r="E44" s="83">
        <f>IF(ISBLANK('Liste d''élèves'!C41),"",(IF('Saisie des résultats'!S43=1,1,0)+IF('Saisie des résultats'!T43=1,1,0)+IF('Saisie des résultats'!U43=1,1,0)+IF('Saisie des résultats'!V43=1,1,0)+IF('Saisie des résultats'!AA43=1,1,0)+IF('Saisie des résultats'!AB43=1,1,0)+IF('Saisie des résultats'!AL43=1,1,0)+IF('Saisie des résultats'!AM43=1,1,0)+IF('Saisie des résultats'!AN43=1,1,0)+IF('Saisie des résultats'!AO43=1,1,0)+IF('Saisie des résultats'!AT43=1,1,0))/11)</f>
      </c>
      <c r="F44" s="83">
        <f>IF(ISBLANK('Liste d''élèves'!C41),"",(IF('Saisie des résultats'!W43=1,1,0)+IF('Saisie des résultats'!X43=1,1,0)+IF('Saisie des résultats'!Y43=1,1,0)+IF('Saisie des résultats'!Z43=1,1,0)+IF('Saisie des résultats'!AP43=1,1,0)+IF('Saisie des résultats'!AQ43=1,1,0)+IF('Saisie des résultats'!AR43=1,1,0)+IF('Saisie des résultats'!AS43=1,1,0)+IF('Saisie des résultats'!AU43=1,1,0)+IF('Saisie des résultats'!AW43=1,1,0))/10)</f>
      </c>
      <c r="G44" s="85">
        <f>IF(ISBLANK('Liste d''élèves'!C41),"",COUNTIF('Saisie des résultats'!C43:AX43,1)/48)</f>
      </c>
    </row>
    <row r="45" spans="2:7" ht="12.75">
      <c r="B45" s="14">
        <f>IF(ISBLANK('Liste d''élèves'!C42),"",('Liste d''élèves'!C42))</f>
      </c>
      <c r="C45" s="84">
        <f>IF(ISBLANK('Liste d''élèves'!C42),"",(IF('Saisie des résultats'!C44=1,1,0)+IF('Saisie des résultats'!D44=1,1,0)+IF('Saisie des résultats'!E44=1,1,0)+IF('Saisie des résultats'!F44=1,1,0)+IF('Saisie des résultats'!G44=1,1,0)+IF('Saisie des résultats'!H44=1,1,0)+IF('Saisie des résultats'!I44=1,1,0)+IF('Saisie des résultats'!J44=1,1,0)+IF('Saisie des résultats'!K44=1,1,0)+IF('Saisie des résultats'!L44=1,1,0)+IF('Saisie des résultats'!M44=1,1,0))/11)</f>
      </c>
      <c r="D45" s="83">
        <f>IF(ISBLANK('Liste d''élèves'!C42),"",(IF('Saisie des résultats'!N44=1,1,0)+IF('Saisie des résultats'!O44=1,1,0)+IF('Saisie des résultats'!P44=1,1,0)+IF('Saisie des résultats'!Q44=1,1,0)+IF('Saisie des résultats'!R44=1,1,0)+IF('Saisie des résultats'!AC44=1,1,0)+IF('Saisie des résultats'!AD44=1,1,0)+IF('Saisie des résultats'!AE44=1,1,0)+IF('Saisie des résultats'!AF44=1,1,0)+IF('Saisie des résultats'!AG44=1,1,0)+IF('Saisie des résultats'!AH44=1,1,0)+IF('Saisie des résultats'!AI44=1,1,0)+IF('Saisie des résultats'!AJ44=1,1,0)+IF('Saisie des résultats'!AK44=1,1,0)+IF('Saisie des résultats'!AV44=1,1,0)+IF('Saisie des résultats'!AX44=1,1,0))/16)</f>
      </c>
      <c r="E45" s="83">
        <f>IF(ISBLANK('Liste d''élèves'!C42),"",(IF('Saisie des résultats'!S44=1,1,0)+IF('Saisie des résultats'!T44=1,1,0)+IF('Saisie des résultats'!U44=1,1,0)+IF('Saisie des résultats'!V44=1,1,0)+IF('Saisie des résultats'!AA44=1,1,0)+IF('Saisie des résultats'!AB44=1,1,0)+IF('Saisie des résultats'!AL44=1,1,0)+IF('Saisie des résultats'!AM44=1,1,0)+IF('Saisie des résultats'!AN44=1,1,0)+IF('Saisie des résultats'!AO44=1,1,0)+IF('Saisie des résultats'!AT44=1,1,0))/11)</f>
      </c>
      <c r="F45" s="83">
        <f>IF(ISBLANK('Liste d''élèves'!C42),"",(IF('Saisie des résultats'!W44=1,1,0)+IF('Saisie des résultats'!X44=1,1,0)+IF('Saisie des résultats'!Y44=1,1,0)+IF('Saisie des résultats'!Z44=1,1,0)+IF('Saisie des résultats'!AP44=1,1,0)+IF('Saisie des résultats'!AQ44=1,1,0)+IF('Saisie des résultats'!AR44=1,1,0)+IF('Saisie des résultats'!AS44=1,1,0)+IF('Saisie des résultats'!AU44=1,1,0)+IF('Saisie des résultats'!AW44=1,1,0))/10)</f>
      </c>
      <c r="G45" s="85">
        <f>IF(ISBLANK('Liste d''élèves'!C42),"",COUNTIF('Saisie des résultats'!C44:AX44,1)/48)</f>
      </c>
    </row>
    <row r="46" spans="2:7" ht="12.75">
      <c r="B46" s="14">
        <f>IF(ISBLANK('Liste d''élèves'!C43),"",('Liste d''élèves'!C43))</f>
      </c>
      <c r="C46" s="84">
        <f>IF(ISBLANK('Liste d''élèves'!C43),"",(IF('Saisie des résultats'!C45=1,1,0)+IF('Saisie des résultats'!D45=1,1,0)+IF('Saisie des résultats'!E45=1,1,0)+IF('Saisie des résultats'!F45=1,1,0)+IF('Saisie des résultats'!G45=1,1,0)+IF('Saisie des résultats'!H45=1,1,0)+IF('Saisie des résultats'!I45=1,1,0)+IF('Saisie des résultats'!J45=1,1,0)+IF('Saisie des résultats'!K45=1,1,0)+IF('Saisie des résultats'!L45=1,1,0)+IF('Saisie des résultats'!M45=1,1,0))/11)</f>
      </c>
      <c r="D46" s="83">
        <f>IF(ISBLANK('Liste d''élèves'!C43),"",(IF('Saisie des résultats'!N45=1,1,0)+IF('Saisie des résultats'!O45=1,1,0)+IF('Saisie des résultats'!P45=1,1,0)+IF('Saisie des résultats'!Q45=1,1,0)+IF('Saisie des résultats'!R45=1,1,0)+IF('Saisie des résultats'!AC45=1,1,0)+IF('Saisie des résultats'!AD45=1,1,0)+IF('Saisie des résultats'!AE45=1,1,0)+IF('Saisie des résultats'!AF45=1,1,0)+IF('Saisie des résultats'!AG45=1,1,0)+IF('Saisie des résultats'!AH45=1,1,0)+IF('Saisie des résultats'!AI45=1,1,0)+IF('Saisie des résultats'!AJ45=1,1,0)+IF('Saisie des résultats'!AK45=1,1,0)+IF('Saisie des résultats'!AV45=1,1,0)+IF('Saisie des résultats'!AX45=1,1,0))/16)</f>
      </c>
      <c r="E46" s="83">
        <f>IF(ISBLANK('Liste d''élèves'!C43),"",(IF('Saisie des résultats'!S45=1,1,0)+IF('Saisie des résultats'!T45=1,1,0)+IF('Saisie des résultats'!U45=1,1,0)+IF('Saisie des résultats'!V45=1,1,0)+IF('Saisie des résultats'!AA45=1,1,0)+IF('Saisie des résultats'!AB45=1,1,0)+IF('Saisie des résultats'!AL45=1,1,0)+IF('Saisie des résultats'!AM45=1,1,0)+IF('Saisie des résultats'!AN45=1,1,0)+IF('Saisie des résultats'!AO45=1,1,0)+IF('Saisie des résultats'!AT45=1,1,0))/11)</f>
      </c>
      <c r="F46" s="83">
        <f>IF(ISBLANK('Liste d''élèves'!C43),"",(IF('Saisie des résultats'!W45=1,1,0)+IF('Saisie des résultats'!X45=1,1,0)+IF('Saisie des résultats'!Y45=1,1,0)+IF('Saisie des résultats'!Z45=1,1,0)+IF('Saisie des résultats'!AP45=1,1,0)+IF('Saisie des résultats'!AQ45=1,1,0)+IF('Saisie des résultats'!AR45=1,1,0)+IF('Saisie des résultats'!AS45=1,1,0)+IF('Saisie des résultats'!AU45=1,1,0)+IF('Saisie des résultats'!AW45=1,1,0))/10)</f>
      </c>
      <c r="G46" s="85">
        <f>IF(ISBLANK('Liste d''élèves'!C43),"",COUNTIF('Saisie des résultats'!C45:AX45,1)/48)</f>
      </c>
    </row>
    <row r="47" spans="2:7" ht="12.75">
      <c r="B47" s="14">
        <f>IF(ISBLANK('Liste d''élèves'!C44),"",('Liste d''élèves'!C44))</f>
      </c>
      <c r="C47" s="84">
        <f>IF(ISBLANK('Liste d''élèves'!C44),"",(IF('Saisie des résultats'!C46=1,1,0)+IF('Saisie des résultats'!D46=1,1,0)+IF('Saisie des résultats'!E46=1,1,0)+IF('Saisie des résultats'!F46=1,1,0)+IF('Saisie des résultats'!G46=1,1,0)+IF('Saisie des résultats'!H46=1,1,0)+IF('Saisie des résultats'!I46=1,1,0)+IF('Saisie des résultats'!J46=1,1,0)+IF('Saisie des résultats'!K46=1,1,0)+IF('Saisie des résultats'!L46=1,1,0)+IF('Saisie des résultats'!M46=1,1,0))/11)</f>
      </c>
      <c r="D47" s="83">
        <f>IF(ISBLANK('Liste d''élèves'!C44),"",(IF('Saisie des résultats'!N46=1,1,0)+IF('Saisie des résultats'!O46=1,1,0)+IF('Saisie des résultats'!P46=1,1,0)+IF('Saisie des résultats'!Q46=1,1,0)+IF('Saisie des résultats'!R46=1,1,0)+IF('Saisie des résultats'!AC46=1,1,0)+IF('Saisie des résultats'!AD46=1,1,0)+IF('Saisie des résultats'!AE46=1,1,0)+IF('Saisie des résultats'!AF46=1,1,0)+IF('Saisie des résultats'!AG46=1,1,0)+IF('Saisie des résultats'!AH46=1,1,0)+IF('Saisie des résultats'!AI46=1,1,0)+IF('Saisie des résultats'!AJ46=1,1,0)+IF('Saisie des résultats'!AK46=1,1,0)+IF('Saisie des résultats'!AV46=1,1,0)+IF('Saisie des résultats'!AX46=1,1,0))/16)</f>
      </c>
      <c r="E47" s="83">
        <f>IF(ISBLANK('Liste d''élèves'!C44),"",(IF('Saisie des résultats'!S46=1,1,0)+IF('Saisie des résultats'!T46=1,1,0)+IF('Saisie des résultats'!U46=1,1,0)+IF('Saisie des résultats'!V46=1,1,0)+IF('Saisie des résultats'!AA46=1,1,0)+IF('Saisie des résultats'!AB46=1,1,0)+IF('Saisie des résultats'!AL46=1,1,0)+IF('Saisie des résultats'!AM46=1,1,0)+IF('Saisie des résultats'!AN46=1,1,0)+IF('Saisie des résultats'!AO46=1,1,0)+IF('Saisie des résultats'!AT46=1,1,0))/11)</f>
      </c>
      <c r="F47" s="83">
        <f>IF(ISBLANK('Liste d''élèves'!C44),"",(IF('Saisie des résultats'!W46=1,1,0)+IF('Saisie des résultats'!X46=1,1,0)+IF('Saisie des résultats'!Y46=1,1,0)+IF('Saisie des résultats'!Z46=1,1,0)+IF('Saisie des résultats'!AP46=1,1,0)+IF('Saisie des résultats'!AQ46=1,1,0)+IF('Saisie des résultats'!AR46=1,1,0)+IF('Saisie des résultats'!AS46=1,1,0)+IF('Saisie des résultats'!AU46=1,1,0)+IF('Saisie des résultats'!AW46=1,1,0))/10)</f>
      </c>
      <c r="G47" s="85">
        <f>IF(ISBLANK('Liste d''élèves'!C44),"",COUNTIF('Saisie des résultats'!C46:AX46,1)/48)</f>
      </c>
    </row>
    <row r="48" spans="2:7" ht="12.75">
      <c r="B48" s="14">
        <f>IF(ISBLANK('Liste d''élèves'!C45),"",('Liste d''élèves'!C45))</f>
      </c>
      <c r="C48" s="84">
        <f>IF(ISBLANK('Liste d''élèves'!C45),"",(IF('Saisie des résultats'!C47=1,1,0)+IF('Saisie des résultats'!D47=1,1,0)+IF('Saisie des résultats'!E47=1,1,0)+IF('Saisie des résultats'!F47=1,1,0)+IF('Saisie des résultats'!G47=1,1,0)+IF('Saisie des résultats'!H47=1,1,0)+IF('Saisie des résultats'!I47=1,1,0)+IF('Saisie des résultats'!J47=1,1,0)+IF('Saisie des résultats'!K47=1,1,0)+IF('Saisie des résultats'!L47=1,1,0)+IF('Saisie des résultats'!M47=1,1,0))/11)</f>
      </c>
      <c r="D48" s="83">
        <f>IF(ISBLANK('Liste d''élèves'!C45),"",(IF('Saisie des résultats'!N47=1,1,0)+IF('Saisie des résultats'!O47=1,1,0)+IF('Saisie des résultats'!P47=1,1,0)+IF('Saisie des résultats'!Q47=1,1,0)+IF('Saisie des résultats'!R47=1,1,0)+IF('Saisie des résultats'!AC47=1,1,0)+IF('Saisie des résultats'!AD47=1,1,0)+IF('Saisie des résultats'!AE47=1,1,0)+IF('Saisie des résultats'!AF47=1,1,0)+IF('Saisie des résultats'!AG47=1,1,0)+IF('Saisie des résultats'!AH47=1,1,0)+IF('Saisie des résultats'!AI47=1,1,0)+IF('Saisie des résultats'!AJ47=1,1,0)+IF('Saisie des résultats'!AK47=1,1,0)+IF('Saisie des résultats'!AV47=1,1,0)+IF('Saisie des résultats'!AX47=1,1,0))/16)</f>
      </c>
      <c r="E48" s="83">
        <f>IF(ISBLANK('Liste d''élèves'!C45),"",(IF('Saisie des résultats'!S47=1,1,0)+IF('Saisie des résultats'!T47=1,1,0)+IF('Saisie des résultats'!U47=1,1,0)+IF('Saisie des résultats'!V47=1,1,0)+IF('Saisie des résultats'!AA47=1,1,0)+IF('Saisie des résultats'!AB47=1,1,0)+IF('Saisie des résultats'!AL47=1,1,0)+IF('Saisie des résultats'!AM47=1,1,0)+IF('Saisie des résultats'!AN47=1,1,0)+IF('Saisie des résultats'!AO47=1,1,0)+IF('Saisie des résultats'!AT47=1,1,0))/11)</f>
      </c>
      <c r="F48" s="83">
        <f>IF(ISBLANK('Liste d''élèves'!C45),"",(IF('Saisie des résultats'!W47=1,1,0)+IF('Saisie des résultats'!X47=1,1,0)+IF('Saisie des résultats'!Y47=1,1,0)+IF('Saisie des résultats'!Z47=1,1,0)+IF('Saisie des résultats'!AP47=1,1,0)+IF('Saisie des résultats'!AQ47=1,1,0)+IF('Saisie des résultats'!AR47=1,1,0)+IF('Saisie des résultats'!AS47=1,1,0)+IF('Saisie des résultats'!AU47=1,1,0)+IF('Saisie des résultats'!AW47=1,1,0))/10)</f>
      </c>
      <c r="G48" s="85">
        <f>IF(ISBLANK('Liste d''élèves'!C45),"",COUNTIF('Saisie des résultats'!C47:AX47,1)/48)</f>
      </c>
    </row>
    <row r="49" spans="2:7" ht="12.75">
      <c r="B49" s="14">
        <f>IF(ISBLANK('Liste d''élèves'!C46),"",('Liste d''élèves'!C46))</f>
      </c>
      <c r="C49" s="84">
        <f>IF(ISBLANK('Liste d''élèves'!C46),"",(IF('Saisie des résultats'!C48=1,1,0)+IF('Saisie des résultats'!D48=1,1,0)+IF('Saisie des résultats'!E48=1,1,0)+IF('Saisie des résultats'!F48=1,1,0)+IF('Saisie des résultats'!G48=1,1,0)+IF('Saisie des résultats'!H48=1,1,0)+IF('Saisie des résultats'!I48=1,1,0)+IF('Saisie des résultats'!J48=1,1,0)+IF('Saisie des résultats'!K48=1,1,0)+IF('Saisie des résultats'!L48=1,1,0)+IF('Saisie des résultats'!M48=1,1,0))/11)</f>
      </c>
      <c r="D49" s="83">
        <f>IF(ISBLANK('Liste d''élèves'!C46),"",(IF('Saisie des résultats'!N48=1,1,0)+IF('Saisie des résultats'!O48=1,1,0)+IF('Saisie des résultats'!P48=1,1,0)+IF('Saisie des résultats'!Q48=1,1,0)+IF('Saisie des résultats'!R48=1,1,0)+IF('Saisie des résultats'!AC48=1,1,0)+IF('Saisie des résultats'!AD48=1,1,0)+IF('Saisie des résultats'!AE48=1,1,0)+IF('Saisie des résultats'!AF48=1,1,0)+IF('Saisie des résultats'!AG48=1,1,0)+IF('Saisie des résultats'!AH48=1,1,0)+IF('Saisie des résultats'!AI48=1,1,0)+IF('Saisie des résultats'!AJ48=1,1,0)+IF('Saisie des résultats'!AK48=1,1,0)+IF('Saisie des résultats'!AV48=1,1,0)+IF('Saisie des résultats'!AX48=1,1,0))/16)</f>
      </c>
      <c r="E49" s="83">
        <f>IF(ISBLANK('Liste d''élèves'!C46),"",(IF('Saisie des résultats'!S48=1,1,0)+IF('Saisie des résultats'!T48=1,1,0)+IF('Saisie des résultats'!U48=1,1,0)+IF('Saisie des résultats'!V48=1,1,0)+IF('Saisie des résultats'!AA48=1,1,0)+IF('Saisie des résultats'!AB48=1,1,0)+IF('Saisie des résultats'!AL48=1,1,0)+IF('Saisie des résultats'!AM48=1,1,0)+IF('Saisie des résultats'!AN48=1,1,0)+IF('Saisie des résultats'!AO48=1,1,0)+IF('Saisie des résultats'!AT48=1,1,0))/11)</f>
      </c>
      <c r="F49" s="83">
        <f>IF(ISBLANK('Liste d''élèves'!C46),"",(IF('Saisie des résultats'!W48=1,1,0)+IF('Saisie des résultats'!X48=1,1,0)+IF('Saisie des résultats'!Y48=1,1,0)+IF('Saisie des résultats'!Z48=1,1,0)+IF('Saisie des résultats'!AP48=1,1,0)+IF('Saisie des résultats'!AQ48=1,1,0)+IF('Saisie des résultats'!AR48=1,1,0)+IF('Saisie des résultats'!AS48=1,1,0)+IF('Saisie des résultats'!AU48=1,1,0)+IF('Saisie des résultats'!AW48=1,1,0))/10)</f>
      </c>
      <c r="G49" s="85">
        <f>IF(ISBLANK('Liste d''élèves'!C46),"",COUNTIF('Saisie des résultats'!C48:AX48,1)/48)</f>
      </c>
    </row>
    <row r="50" spans="2:7" ht="12.75">
      <c r="B50" s="14">
        <f>IF(ISBLANK('Liste d''élèves'!C47),"",('Liste d''élèves'!C47))</f>
      </c>
      <c r="C50" s="84">
        <f>IF(ISBLANK('Liste d''élèves'!C47),"",(IF('Saisie des résultats'!C49=1,1,0)+IF('Saisie des résultats'!D49=1,1,0)+IF('Saisie des résultats'!E49=1,1,0)+IF('Saisie des résultats'!F49=1,1,0)+IF('Saisie des résultats'!G49=1,1,0)+IF('Saisie des résultats'!H49=1,1,0)+IF('Saisie des résultats'!I49=1,1,0)+IF('Saisie des résultats'!J49=1,1,0)+IF('Saisie des résultats'!K49=1,1,0)+IF('Saisie des résultats'!L49=1,1,0)+IF('Saisie des résultats'!M49=1,1,0))/11)</f>
      </c>
      <c r="D50" s="83">
        <f>IF(ISBLANK('Liste d''élèves'!C47),"",(IF('Saisie des résultats'!N49=1,1,0)+IF('Saisie des résultats'!O49=1,1,0)+IF('Saisie des résultats'!P49=1,1,0)+IF('Saisie des résultats'!Q49=1,1,0)+IF('Saisie des résultats'!R49=1,1,0)+IF('Saisie des résultats'!AC49=1,1,0)+IF('Saisie des résultats'!AD49=1,1,0)+IF('Saisie des résultats'!AE49=1,1,0)+IF('Saisie des résultats'!AF49=1,1,0)+IF('Saisie des résultats'!AG49=1,1,0)+IF('Saisie des résultats'!AH49=1,1,0)+IF('Saisie des résultats'!AI49=1,1,0)+IF('Saisie des résultats'!AJ49=1,1,0)+IF('Saisie des résultats'!AK49=1,1,0)+IF('Saisie des résultats'!AV49=1,1,0)+IF('Saisie des résultats'!AX49=1,1,0))/16)</f>
      </c>
      <c r="E50" s="83">
        <f>IF(ISBLANK('Liste d''élèves'!C47),"",(IF('Saisie des résultats'!S49=1,1,0)+IF('Saisie des résultats'!T49=1,1,0)+IF('Saisie des résultats'!U49=1,1,0)+IF('Saisie des résultats'!V49=1,1,0)+IF('Saisie des résultats'!AA49=1,1,0)+IF('Saisie des résultats'!AB49=1,1,0)+IF('Saisie des résultats'!AL49=1,1,0)+IF('Saisie des résultats'!AM49=1,1,0)+IF('Saisie des résultats'!AN49=1,1,0)+IF('Saisie des résultats'!AO49=1,1,0)+IF('Saisie des résultats'!AT49=1,1,0))/11)</f>
      </c>
      <c r="F50" s="83">
        <f>IF(ISBLANK('Liste d''élèves'!C47),"",(IF('Saisie des résultats'!W49=1,1,0)+IF('Saisie des résultats'!X49=1,1,0)+IF('Saisie des résultats'!Y49=1,1,0)+IF('Saisie des résultats'!Z49=1,1,0)+IF('Saisie des résultats'!AP49=1,1,0)+IF('Saisie des résultats'!AQ49=1,1,0)+IF('Saisie des résultats'!AR49=1,1,0)+IF('Saisie des résultats'!AS49=1,1,0)+IF('Saisie des résultats'!AU49=1,1,0)+IF('Saisie des résultats'!AW49=1,1,0))/10)</f>
      </c>
      <c r="G50" s="85">
        <f>IF(ISBLANK('Liste d''élèves'!C47),"",COUNTIF('Saisie des résultats'!C49:AX49,1)/48)</f>
      </c>
    </row>
    <row r="51" spans="2:7" ht="12.75">
      <c r="B51" s="14">
        <f>IF(ISBLANK('Liste d''élèves'!C48),"",('Liste d''élèves'!C48))</f>
      </c>
      <c r="C51" s="84">
        <f>IF(ISBLANK('Liste d''élèves'!C48),"",(IF('Saisie des résultats'!C50=1,1,0)+IF('Saisie des résultats'!D50=1,1,0)+IF('Saisie des résultats'!E50=1,1,0)+IF('Saisie des résultats'!F50=1,1,0)+IF('Saisie des résultats'!G50=1,1,0)+IF('Saisie des résultats'!H50=1,1,0)+IF('Saisie des résultats'!I50=1,1,0)+IF('Saisie des résultats'!J50=1,1,0)+IF('Saisie des résultats'!K50=1,1,0)+IF('Saisie des résultats'!L50=1,1,0)+IF('Saisie des résultats'!M50=1,1,0))/11)</f>
      </c>
      <c r="D51" s="83">
        <f>IF(ISBLANK('Liste d''élèves'!C48),"",(IF('Saisie des résultats'!N50=1,1,0)+IF('Saisie des résultats'!O50=1,1,0)+IF('Saisie des résultats'!P50=1,1,0)+IF('Saisie des résultats'!Q50=1,1,0)+IF('Saisie des résultats'!R50=1,1,0)+IF('Saisie des résultats'!AC50=1,1,0)+IF('Saisie des résultats'!AD50=1,1,0)+IF('Saisie des résultats'!AE50=1,1,0)+IF('Saisie des résultats'!AF50=1,1,0)+IF('Saisie des résultats'!AG50=1,1,0)+IF('Saisie des résultats'!AH50=1,1,0)+IF('Saisie des résultats'!AI50=1,1,0)+IF('Saisie des résultats'!AJ50=1,1,0)+IF('Saisie des résultats'!AK50=1,1,0)+IF('Saisie des résultats'!AV50=1,1,0)+IF('Saisie des résultats'!AX50=1,1,0))/16)</f>
      </c>
      <c r="E51" s="83">
        <f>IF(ISBLANK('Liste d''élèves'!C48),"",(IF('Saisie des résultats'!S50=1,1,0)+IF('Saisie des résultats'!T50=1,1,0)+IF('Saisie des résultats'!U50=1,1,0)+IF('Saisie des résultats'!V50=1,1,0)+IF('Saisie des résultats'!AA50=1,1,0)+IF('Saisie des résultats'!AB50=1,1,0)+IF('Saisie des résultats'!AL50=1,1,0)+IF('Saisie des résultats'!AM50=1,1,0)+IF('Saisie des résultats'!AN50=1,1,0)+IF('Saisie des résultats'!AO50=1,1,0)+IF('Saisie des résultats'!AT50=1,1,0))/11)</f>
      </c>
      <c r="F51" s="83">
        <f>IF(ISBLANK('Liste d''élèves'!C48),"",(IF('Saisie des résultats'!W50=1,1,0)+IF('Saisie des résultats'!X50=1,1,0)+IF('Saisie des résultats'!Y50=1,1,0)+IF('Saisie des résultats'!Z50=1,1,0)+IF('Saisie des résultats'!AP50=1,1,0)+IF('Saisie des résultats'!AQ50=1,1,0)+IF('Saisie des résultats'!AR50=1,1,0)+IF('Saisie des résultats'!AS50=1,1,0)+IF('Saisie des résultats'!AU50=1,1,0)+IF('Saisie des résultats'!AW50=1,1,0))/10)</f>
      </c>
      <c r="G51" s="85">
        <f>IF(ISBLANK('Liste d''élèves'!C48),"",COUNTIF('Saisie des résultats'!C50:AX50,1)/48)</f>
      </c>
    </row>
    <row r="52" spans="2:7" ht="12.75">
      <c r="B52" s="14">
        <f>IF(ISBLANK('Liste d''élèves'!C49),"",('Liste d''élèves'!C49))</f>
      </c>
      <c r="C52" s="84">
        <f>IF(ISBLANK('Liste d''élèves'!C49),"",(IF('Saisie des résultats'!C51=1,1,0)+IF('Saisie des résultats'!D51=1,1,0)+IF('Saisie des résultats'!E51=1,1,0)+IF('Saisie des résultats'!F51=1,1,0)+IF('Saisie des résultats'!G51=1,1,0)+IF('Saisie des résultats'!H51=1,1,0)+IF('Saisie des résultats'!I51=1,1,0)+IF('Saisie des résultats'!J51=1,1,0)+IF('Saisie des résultats'!K51=1,1,0)+IF('Saisie des résultats'!L51=1,1,0)+IF('Saisie des résultats'!M51=1,1,0))/11)</f>
      </c>
      <c r="D52" s="83">
        <f>IF(ISBLANK('Liste d''élèves'!C49),"",(IF('Saisie des résultats'!N51=1,1,0)+IF('Saisie des résultats'!O51=1,1,0)+IF('Saisie des résultats'!P51=1,1,0)+IF('Saisie des résultats'!Q51=1,1,0)+IF('Saisie des résultats'!R51=1,1,0)+IF('Saisie des résultats'!AC51=1,1,0)+IF('Saisie des résultats'!AD51=1,1,0)+IF('Saisie des résultats'!AE51=1,1,0)+IF('Saisie des résultats'!AF51=1,1,0)+IF('Saisie des résultats'!AG51=1,1,0)+IF('Saisie des résultats'!AH51=1,1,0)+IF('Saisie des résultats'!AI51=1,1,0)+IF('Saisie des résultats'!AJ51=1,1,0)+IF('Saisie des résultats'!AK51=1,1,0)+IF('Saisie des résultats'!AV51=1,1,0)+IF('Saisie des résultats'!AX51=1,1,0))/16)</f>
      </c>
      <c r="E52" s="83">
        <f>IF(ISBLANK('Liste d''élèves'!C49),"",(IF('Saisie des résultats'!S51=1,1,0)+IF('Saisie des résultats'!T51=1,1,0)+IF('Saisie des résultats'!U51=1,1,0)+IF('Saisie des résultats'!V51=1,1,0)+IF('Saisie des résultats'!AA51=1,1,0)+IF('Saisie des résultats'!AB51=1,1,0)+IF('Saisie des résultats'!AL51=1,1,0)+IF('Saisie des résultats'!AM51=1,1,0)+IF('Saisie des résultats'!AN51=1,1,0)+IF('Saisie des résultats'!AO51=1,1,0)+IF('Saisie des résultats'!AT51=1,1,0))/11)</f>
      </c>
      <c r="F52" s="83">
        <f>IF(ISBLANK('Liste d''élèves'!C49),"",(IF('Saisie des résultats'!W51=1,1,0)+IF('Saisie des résultats'!X51=1,1,0)+IF('Saisie des résultats'!Y51=1,1,0)+IF('Saisie des résultats'!Z51=1,1,0)+IF('Saisie des résultats'!AP51=1,1,0)+IF('Saisie des résultats'!AQ51=1,1,0)+IF('Saisie des résultats'!AR51=1,1,0)+IF('Saisie des résultats'!AS51=1,1,0)+IF('Saisie des résultats'!AU51=1,1,0)+IF('Saisie des résultats'!AW51=1,1,0))/10)</f>
      </c>
      <c r="G52" s="85">
        <f>IF(ISBLANK('Liste d''élèves'!C49),"",COUNTIF('Saisie des résultats'!C51:AX51,1)/48)</f>
      </c>
    </row>
    <row r="53" spans="2:7" ht="12.75">
      <c r="B53" s="14">
        <f>IF(ISBLANK('Liste d''élèves'!C50),"",('Liste d''élèves'!C50))</f>
      </c>
      <c r="C53" s="84">
        <f>IF(ISBLANK('Liste d''élèves'!C50),"",(IF('Saisie des résultats'!C52=1,1,0)+IF('Saisie des résultats'!D52=1,1,0)+IF('Saisie des résultats'!E52=1,1,0)+IF('Saisie des résultats'!F52=1,1,0)+IF('Saisie des résultats'!G52=1,1,0)+IF('Saisie des résultats'!H52=1,1,0)+IF('Saisie des résultats'!I52=1,1,0)+IF('Saisie des résultats'!J52=1,1,0)+IF('Saisie des résultats'!K52=1,1,0)+IF('Saisie des résultats'!L52=1,1,0)+IF('Saisie des résultats'!M52=1,1,0))/11)</f>
      </c>
      <c r="D53" s="83">
        <f>IF(ISBLANK('Liste d''élèves'!C50),"",(IF('Saisie des résultats'!N52=1,1,0)+IF('Saisie des résultats'!O52=1,1,0)+IF('Saisie des résultats'!P52=1,1,0)+IF('Saisie des résultats'!Q52=1,1,0)+IF('Saisie des résultats'!R52=1,1,0)+IF('Saisie des résultats'!AC52=1,1,0)+IF('Saisie des résultats'!AD52=1,1,0)+IF('Saisie des résultats'!AE52=1,1,0)+IF('Saisie des résultats'!AF52=1,1,0)+IF('Saisie des résultats'!AG52=1,1,0)+IF('Saisie des résultats'!AH52=1,1,0)+IF('Saisie des résultats'!AI52=1,1,0)+IF('Saisie des résultats'!AJ52=1,1,0)+IF('Saisie des résultats'!AK52=1,1,0)+IF('Saisie des résultats'!AV52=1,1,0)+IF('Saisie des résultats'!AX52=1,1,0))/16)</f>
      </c>
      <c r="E53" s="83">
        <f>IF(ISBLANK('Liste d''élèves'!C50),"",(IF('Saisie des résultats'!S52=1,1,0)+IF('Saisie des résultats'!T52=1,1,0)+IF('Saisie des résultats'!U52=1,1,0)+IF('Saisie des résultats'!V52=1,1,0)+IF('Saisie des résultats'!AA52=1,1,0)+IF('Saisie des résultats'!AB52=1,1,0)+IF('Saisie des résultats'!AL52=1,1,0)+IF('Saisie des résultats'!AM52=1,1,0)+IF('Saisie des résultats'!AN52=1,1,0)+IF('Saisie des résultats'!AO52=1,1,0)+IF('Saisie des résultats'!AT52=1,1,0))/11)</f>
      </c>
      <c r="F53" s="83">
        <f>IF(ISBLANK('Liste d''élèves'!C50),"",(IF('Saisie des résultats'!W52=1,1,0)+IF('Saisie des résultats'!X52=1,1,0)+IF('Saisie des résultats'!Y52=1,1,0)+IF('Saisie des résultats'!Z52=1,1,0)+IF('Saisie des résultats'!AP52=1,1,0)+IF('Saisie des résultats'!AQ52=1,1,0)+IF('Saisie des résultats'!AR52=1,1,0)+IF('Saisie des résultats'!AS52=1,1,0)+IF('Saisie des résultats'!AU52=1,1,0)+IF('Saisie des résultats'!AW52=1,1,0))/10)</f>
      </c>
      <c r="G53" s="85">
        <f>IF(ISBLANK('Liste d''élèves'!C50),"",COUNTIF('Saisie des résultats'!C52:AX52,1)/48)</f>
      </c>
    </row>
    <row r="54" spans="2:7" ht="12.75">
      <c r="B54" s="14">
        <f>IF(ISBLANK('Liste d''élèves'!C51),"",('Liste d''élèves'!C51))</f>
      </c>
      <c r="C54" s="84">
        <f>IF(ISBLANK('Liste d''élèves'!C51),"",(IF('Saisie des résultats'!C53=1,1,0)+IF('Saisie des résultats'!D53=1,1,0)+IF('Saisie des résultats'!E53=1,1,0)+IF('Saisie des résultats'!F53=1,1,0)+IF('Saisie des résultats'!G53=1,1,0)+IF('Saisie des résultats'!H53=1,1,0)+IF('Saisie des résultats'!I53=1,1,0)+IF('Saisie des résultats'!J53=1,1,0)+IF('Saisie des résultats'!K53=1,1,0)+IF('Saisie des résultats'!L53=1,1,0)+IF('Saisie des résultats'!M53=1,1,0))/11)</f>
      </c>
      <c r="D54" s="83">
        <f>IF(ISBLANK('Liste d''élèves'!C51),"",(IF('Saisie des résultats'!N53=1,1,0)+IF('Saisie des résultats'!O53=1,1,0)+IF('Saisie des résultats'!P53=1,1,0)+IF('Saisie des résultats'!Q53=1,1,0)+IF('Saisie des résultats'!R53=1,1,0)+IF('Saisie des résultats'!AC53=1,1,0)+IF('Saisie des résultats'!AD53=1,1,0)+IF('Saisie des résultats'!AE53=1,1,0)+IF('Saisie des résultats'!AF53=1,1,0)+IF('Saisie des résultats'!AG53=1,1,0)+IF('Saisie des résultats'!AH53=1,1,0)+IF('Saisie des résultats'!AI53=1,1,0)+IF('Saisie des résultats'!AJ53=1,1,0)+IF('Saisie des résultats'!AK53=1,1,0)+IF('Saisie des résultats'!AV53=1,1,0)+IF('Saisie des résultats'!AX53=1,1,0))/16)</f>
      </c>
      <c r="E54" s="83">
        <f>IF(ISBLANK('Liste d''élèves'!C51),"",(IF('Saisie des résultats'!S53=1,1,0)+IF('Saisie des résultats'!T53=1,1,0)+IF('Saisie des résultats'!U53=1,1,0)+IF('Saisie des résultats'!V53=1,1,0)+IF('Saisie des résultats'!AA53=1,1,0)+IF('Saisie des résultats'!AB53=1,1,0)+IF('Saisie des résultats'!AL53=1,1,0)+IF('Saisie des résultats'!AM53=1,1,0)+IF('Saisie des résultats'!AN53=1,1,0)+IF('Saisie des résultats'!AO53=1,1,0)+IF('Saisie des résultats'!AT53=1,1,0))/11)</f>
      </c>
      <c r="F54" s="83">
        <f>IF(ISBLANK('Liste d''élèves'!C51),"",(IF('Saisie des résultats'!W53=1,1,0)+IF('Saisie des résultats'!X53=1,1,0)+IF('Saisie des résultats'!Y53=1,1,0)+IF('Saisie des résultats'!Z53=1,1,0)+IF('Saisie des résultats'!AP53=1,1,0)+IF('Saisie des résultats'!AQ53=1,1,0)+IF('Saisie des résultats'!AR53=1,1,0)+IF('Saisie des résultats'!AS53=1,1,0)+IF('Saisie des résultats'!AU53=1,1,0)+IF('Saisie des résultats'!AW53=1,1,0))/10)</f>
      </c>
      <c r="G54" s="85">
        <f>IF(ISBLANK('Liste d''élèves'!C51),"",COUNTIF('Saisie des résultats'!C53:AX53,1)/48)</f>
      </c>
    </row>
    <row r="55" spans="2:7" ht="12.75">
      <c r="B55" s="14">
        <f>IF(ISBLANK('Liste d''élèves'!C52),"",('Liste d''élèves'!C52))</f>
      </c>
      <c r="C55" s="84">
        <f>IF(ISBLANK('Liste d''élèves'!C52),"",(IF('Saisie des résultats'!C54=1,1,0)+IF('Saisie des résultats'!D54=1,1,0)+IF('Saisie des résultats'!E54=1,1,0)+IF('Saisie des résultats'!F54=1,1,0)+IF('Saisie des résultats'!G54=1,1,0)+IF('Saisie des résultats'!H54=1,1,0)+IF('Saisie des résultats'!I54=1,1,0)+IF('Saisie des résultats'!J54=1,1,0)+IF('Saisie des résultats'!K54=1,1,0)+IF('Saisie des résultats'!L54=1,1,0)+IF('Saisie des résultats'!M54=1,1,0))/11)</f>
      </c>
      <c r="D55" s="83">
        <f>IF(ISBLANK('Liste d''élèves'!C52),"",(IF('Saisie des résultats'!N54=1,1,0)+IF('Saisie des résultats'!O54=1,1,0)+IF('Saisie des résultats'!P54=1,1,0)+IF('Saisie des résultats'!Q54=1,1,0)+IF('Saisie des résultats'!R54=1,1,0)+IF('Saisie des résultats'!AC54=1,1,0)+IF('Saisie des résultats'!AD54=1,1,0)+IF('Saisie des résultats'!AE54=1,1,0)+IF('Saisie des résultats'!AF54=1,1,0)+IF('Saisie des résultats'!AG54=1,1,0)+IF('Saisie des résultats'!AH54=1,1,0)+IF('Saisie des résultats'!AI54=1,1,0)+IF('Saisie des résultats'!AJ54=1,1,0)+IF('Saisie des résultats'!AK54=1,1,0)+IF('Saisie des résultats'!AV54=1,1,0)+IF('Saisie des résultats'!AX54=1,1,0))/16)</f>
      </c>
      <c r="E55" s="83">
        <f>IF(ISBLANK('Liste d''élèves'!C52),"",(IF('Saisie des résultats'!S54=1,1,0)+IF('Saisie des résultats'!T54=1,1,0)+IF('Saisie des résultats'!U54=1,1,0)+IF('Saisie des résultats'!V54=1,1,0)+IF('Saisie des résultats'!AA54=1,1,0)+IF('Saisie des résultats'!AB54=1,1,0)+IF('Saisie des résultats'!AL54=1,1,0)+IF('Saisie des résultats'!AM54=1,1,0)+IF('Saisie des résultats'!AN54=1,1,0)+IF('Saisie des résultats'!AO54=1,1,0)+IF('Saisie des résultats'!AT54=1,1,0))/11)</f>
      </c>
      <c r="F55" s="83">
        <f>IF(ISBLANK('Liste d''élèves'!C52),"",(IF('Saisie des résultats'!W54=1,1,0)+IF('Saisie des résultats'!X54=1,1,0)+IF('Saisie des résultats'!Y54=1,1,0)+IF('Saisie des résultats'!Z54=1,1,0)+IF('Saisie des résultats'!AP54=1,1,0)+IF('Saisie des résultats'!AQ54=1,1,0)+IF('Saisie des résultats'!AR54=1,1,0)+IF('Saisie des résultats'!AS54=1,1,0)+IF('Saisie des résultats'!AU54=1,1,0)+IF('Saisie des résultats'!AW54=1,1,0))/10)</f>
      </c>
      <c r="G55" s="85">
        <f>IF(ISBLANK('Liste d''élèves'!C52),"",COUNTIF('Saisie des résultats'!C54:AX54,1)/48)</f>
      </c>
    </row>
    <row r="56" spans="2:7" ht="12.75">
      <c r="B56" s="14">
        <f>IF(ISBLANK('Liste d''élèves'!C53),"",('Liste d''élèves'!C53))</f>
      </c>
      <c r="C56" s="84">
        <f>IF(ISBLANK('Liste d''élèves'!C53),"",(IF('Saisie des résultats'!C55=1,1,0)+IF('Saisie des résultats'!D55=1,1,0)+IF('Saisie des résultats'!E55=1,1,0)+IF('Saisie des résultats'!F55=1,1,0)+IF('Saisie des résultats'!G55=1,1,0)+IF('Saisie des résultats'!H55=1,1,0)+IF('Saisie des résultats'!I55=1,1,0)+IF('Saisie des résultats'!J55=1,1,0)+IF('Saisie des résultats'!K55=1,1,0)+IF('Saisie des résultats'!L55=1,1,0)+IF('Saisie des résultats'!M55=1,1,0))/11)</f>
      </c>
      <c r="D56" s="83">
        <f>IF(ISBLANK('Liste d''élèves'!C53),"",(IF('Saisie des résultats'!N55=1,1,0)+IF('Saisie des résultats'!O55=1,1,0)+IF('Saisie des résultats'!P55=1,1,0)+IF('Saisie des résultats'!Q55=1,1,0)+IF('Saisie des résultats'!R55=1,1,0)+IF('Saisie des résultats'!AC55=1,1,0)+IF('Saisie des résultats'!AD55=1,1,0)+IF('Saisie des résultats'!AE55=1,1,0)+IF('Saisie des résultats'!AF55=1,1,0)+IF('Saisie des résultats'!AG55=1,1,0)+IF('Saisie des résultats'!AH55=1,1,0)+IF('Saisie des résultats'!AI55=1,1,0)+IF('Saisie des résultats'!AJ55=1,1,0)+IF('Saisie des résultats'!AK55=1,1,0)+IF('Saisie des résultats'!AV55=1,1,0)+IF('Saisie des résultats'!AX55=1,1,0))/16)</f>
      </c>
      <c r="E56" s="83">
        <f>IF(ISBLANK('Liste d''élèves'!C53),"",(IF('Saisie des résultats'!S55=1,1,0)+IF('Saisie des résultats'!T55=1,1,0)+IF('Saisie des résultats'!U55=1,1,0)+IF('Saisie des résultats'!V55=1,1,0)+IF('Saisie des résultats'!AA55=1,1,0)+IF('Saisie des résultats'!AB55=1,1,0)+IF('Saisie des résultats'!AL55=1,1,0)+IF('Saisie des résultats'!AM55=1,1,0)+IF('Saisie des résultats'!AN55=1,1,0)+IF('Saisie des résultats'!AO55=1,1,0)+IF('Saisie des résultats'!AT55=1,1,0))/11)</f>
      </c>
      <c r="F56" s="83">
        <f>IF(ISBLANK('Liste d''élèves'!C53),"",(IF('Saisie des résultats'!W55=1,1,0)+IF('Saisie des résultats'!X55=1,1,0)+IF('Saisie des résultats'!Y55=1,1,0)+IF('Saisie des résultats'!Z55=1,1,0)+IF('Saisie des résultats'!AP55=1,1,0)+IF('Saisie des résultats'!AQ55=1,1,0)+IF('Saisie des résultats'!AR55=1,1,0)+IF('Saisie des résultats'!AS55=1,1,0)+IF('Saisie des résultats'!AU55=1,1,0)+IF('Saisie des résultats'!AW55=1,1,0))/10)</f>
      </c>
      <c r="G56" s="85">
        <f>IF(ISBLANK('Liste d''élèves'!C53),"",COUNTIF('Saisie des résultats'!C55:AX55,1)/48)</f>
      </c>
    </row>
    <row r="57" spans="2:7" ht="12.75">
      <c r="B57" s="14">
        <f>IF(ISBLANK('Liste d''élèves'!C54),"",('Liste d''élèves'!C54))</f>
      </c>
      <c r="C57" s="84">
        <f>IF(ISBLANK('Liste d''élèves'!C54),"",(IF('Saisie des résultats'!C56=1,1,0)+IF('Saisie des résultats'!D56=1,1,0)+IF('Saisie des résultats'!E56=1,1,0)+IF('Saisie des résultats'!F56=1,1,0)+IF('Saisie des résultats'!G56=1,1,0)+IF('Saisie des résultats'!H56=1,1,0)+IF('Saisie des résultats'!I56=1,1,0)+IF('Saisie des résultats'!J56=1,1,0)+IF('Saisie des résultats'!K56=1,1,0)+IF('Saisie des résultats'!L56=1,1,0)+IF('Saisie des résultats'!M56=1,1,0))/11)</f>
      </c>
      <c r="D57" s="83">
        <f>IF(ISBLANK('Liste d''élèves'!C54),"",(IF('Saisie des résultats'!N56=1,1,0)+IF('Saisie des résultats'!O56=1,1,0)+IF('Saisie des résultats'!P56=1,1,0)+IF('Saisie des résultats'!Q56=1,1,0)+IF('Saisie des résultats'!R56=1,1,0)+IF('Saisie des résultats'!AC56=1,1,0)+IF('Saisie des résultats'!AD56=1,1,0)+IF('Saisie des résultats'!AE56=1,1,0)+IF('Saisie des résultats'!AF56=1,1,0)+IF('Saisie des résultats'!AG56=1,1,0)+IF('Saisie des résultats'!AH56=1,1,0)+IF('Saisie des résultats'!AI56=1,1,0)+IF('Saisie des résultats'!AJ56=1,1,0)+IF('Saisie des résultats'!AK56=1,1,0)+IF('Saisie des résultats'!AV56=1,1,0)+IF('Saisie des résultats'!AX56=1,1,0))/16)</f>
      </c>
      <c r="E57" s="83">
        <f>IF(ISBLANK('Liste d''élèves'!C54),"",(IF('Saisie des résultats'!S56=1,1,0)+IF('Saisie des résultats'!T56=1,1,0)+IF('Saisie des résultats'!U56=1,1,0)+IF('Saisie des résultats'!V56=1,1,0)+IF('Saisie des résultats'!AA56=1,1,0)+IF('Saisie des résultats'!AB56=1,1,0)+IF('Saisie des résultats'!AL56=1,1,0)+IF('Saisie des résultats'!AM56=1,1,0)+IF('Saisie des résultats'!AN56=1,1,0)+IF('Saisie des résultats'!AO56=1,1,0)+IF('Saisie des résultats'!AT56=1,1,0))/11)</f>
      </c>
      <c r="F57" s="83">
        <f>IF(ISBLANK('Liste d''élèves'!C54),"",(IF('Saisie des résultats'!W56=1,1,0)+IF('Saisie des résultats'!X56=1,1,0)+IF('Saisie des résultats'!Y56=1,1,0)+IF('Saisie des résultats'!Z56=1,1,0)+IF('Saisie des résultats'!AP56=1,1,0)+IF('Saisie des résultats'!AQ56=1,1,0)+IF('Saisie des résultats'!AR56=1,1,0)+IF('Saisie des résultats'!AS56=1,1,0)+IF('Saisie des résultats'!AU56=1,1,0)+IF('Saisie des résultats'!AW56=1,1,0))/10)</f>
      </c>
      <c r="G57" s="85">
        <f>IF(ISBLANK('Liste d''élèves'!C54),"",COUNTIF('Saisie des résultats'!C56:AX56,1)/48)</f>
      </c>
    </row>
    <row r="58" spans="2:7" ht="12.75">
      <c r="B58" s="14">
        <f>IF(ISBLANK('Liste d''élèves'!C55),"",('Liste d''élèves'!C55))</f>
      </c>
      <c r="C58" s="84">
        <f>IF(ISBLANK('Liste d''élèves'!C55),"",(IF('Saisie des résultats'!C57=1,1,0)+IF('Saisie des résultats'!D57=1,1,0)+IF('Saisie des résultats'!E57=1,1,0)+IF('Saisie des résultats'!F57=1,1,0)+IF('Saisie des résultats'!G57=1,1,0)+IF('Saisie des résultats'!H57=1,1,0)+IF('Saisie des résultats'!I57=1,1,0)+IF('Saisie des résultats'!J57=1,1,0)+IF('Saisie des résultats'!K57=1,1,0)+IF('Saisie des résultats'!L57=1,1,0)+IF('Saisie des résultats'!M57=1,1,0))/11)</f>
      </c>
      <c r="D58" s="83">
        <f>IF(ISBLANK('Liste d''élèves'!C55),"",(IF('Saisie des résultats'!N57=1,1,0)+IF('Saisie des résultats'!O57=1,1,0)+IF('Saisie des résultats'!P57=1,1,0)+IF('Saisie des résultats'!Q57=1,1,0)+IF('Saisie des résultats'!R57=1,1,0)+IF('Saisie des résultats'!AC57=1,1,0)+IF('Saisie des résultats'!AD57=1,1,0)+IF('Saisie des résultats'!AE57=1,1,0)+IF('Saisie des résultats'!AF57=1,1,0)+IF('Saisie des résultats'!AG57=1,1,0)+IF('Saisie des résultats'!AH57=1,1,0)+IF('Saisie des résultats'!AI57=1,1,0)+IF('Saisie des résultats'!AJ57=1,1,0)+IF('Saisie des résultats'!AK57=1,1,0)+IF('Saisie des résultats'!AV57=1,1,0)+IF('Saisie des résultats'!AX57=1,1,0))/16)</f>
      </c>
      <c r="E58" s="83">
        <f>IF(ISBLANK('Liste d''élèves'!C55),"",(IF('Saisie des résultats'!S57=1,1,0)+IF('Saisie des résultats'!T57=1,1,0)+IF('Saisie des résultats'!U57=1,1,0)+IF('Saisie des résultats'!V57=1,1,0)+IF('Saisie des résultats'!AA57=1,1,0)+IF('Saisie des résultats'!AB57=1,1,0)+IF('Saisie des résultats'!AL57=1,1,0)+IF('Saisie des résultats'!AM57=1,1,0)+IF('Saisie des résultats'!AN57=1,1,0)+IF('Saisie des résultats'!AO57=1,1,0)+IF('Saisie des résultats'!AT57=1,1,0))/11)</f>
      </c>
      <c r="F58" s="83">
        <f>IF(ISBLANK('Liste d''élèves'!C55),"",(IF('Saisie des résultats'!W57=1,1,0)+IF('Saisie des résultats'!X57=1,1,0)+IF('Saisie des résultats'!Y57=1,1,0)+IF('Saisie des résultats'!Z57=1,1,0)+IF('Saisie des résultats'!AP57=1,1,0)+IF('Saisie des résultats'!AQ57=1,1,0)+IF('Saisie des résultats'!AR57=1,1,0)+IF('Saisie des résultats'!AS57=1,1,0)+IF('Saisie des résultats'!AU57=1,1,0)+IF('Saisie des résultats'!AW57=1,1,0))/10)</f>
      </c>
      <c r="G58" s="85">
        <f>IF(ISBLANK('Liste d''élèves'!C55),"",COUNTIF('Saisie des résultats'!C57:AX57,1)/48)</f>
      </c>
    </row>
    <row r="59" spans="2:7" ht="12.75">
      <c r="B59" s="14">
        <f>IF(ISBLANK('Liste d''élèves'!C56),"",('Liste d''élèves'!C56))</f>
      </c>
      <c r="C59" s="84">
        <f>IF(ISBLANK('Liste d''élèves'!C56),"",(IF('Saisie des résultats'!C58=1,1,0)+IF('Saisie des résultats'!D58=1,1,0)+IF('Saisie des résultats'!E58=1,1,0)+IF('Saisie des résultats'!F58=1,1,0)+IF('Saisie des résultats'!G58=1,1,0)+IF('Saisie des résultats'!H58=1,1,0)+IF('Saisie des résultats'!I58=1,1,0)+IF('Saisie des résultats'!J58=1,1,0)+IF('Saisie des résultats'!K58=1,1,0)+IF('Saisie des résultats'!L58=1,1,0)+IF('Saisie des résultats'!M58=1,1,0))/11)</f>
      </c>
      <c r="D59" s="83">
        <f>IF(ISBLANK('Liste d''élèves'!C56),"",(IF('Saisie des résultats'!N58=1,1,0)+IF('Saisie des résultats'!O58=1,1,0)+IF('Saisie des résultats'!P58=1,1,0)+IF('Saisie des résultats'!Q58=1,1,0)+IF('Saisie des résultats'!R58=1,1,0)+IF('Saisie des résultats'!AC58=1,1,0)+IF('Saisie des résultats'!AD58=1,1,0)+IF('Saisie des résultats'!AE58=1,1,0)+IF('Saisie des résultats'!AF58=1,1,0)+IF('Saisie des résultats'!AG58=1,1,0)+IF('Saisie des résultats'!AH58=1,1,0)+IF('Saisie des résultats'!AI58=1,1,0)+IF('Saisie des résultats'!AJ58=1,1,0)+IF('Saisie des résultats'!AK58=1,1,0)+IF('Saisie des résultats'!AV58=1,1,0)+IF('Saisie des résultats'!AX58=1,1,0))/16)</f>
      </c>
      <c r="E59" s="83">
        <f>IF(ISBLANK('Liste d''élèves'!C56),"",(IF('Saisie des résultats'!S58=1,1,0)+IF('Saisie des résultats'!T58=1,1,0)+IF('Saisie des résultats'!U58=1,1,0)+IF('Saisie des résultats'!V58=1,1,0)+IF('Saisie des résultats'!AA58=1,1,0)+IF('Saisie des résultats'!AB58=1,1,0)+IF('Saisie des résultats'!AL58=1,1,0)+IF('Saisie des résultats'!AM58=1,1,0)+IF('Saisie des résultats'!AN58=1,1,0)+IF('Saisie des résultats'!AO58=1,1,0)+IF('Saisie des résultats'!AT58=1,1,0))/11)</f>
      </c>
      <c r="F59" s="83">
        <f>IF(ISBLANK('Liste d''élèves'!C56),"",(IF('Saisie des résultats'!W58=1,1,0)+IF('Saisie des résultats'!X58=1,1,0)+IF('Saisie des résultats'!Y58=1,1,0)+IF('Saisie des résultats'!Z58=1,1,0)+IF('Saisie des résultats'!AP58=1,1,0)+IF('Saisie des résultats'!AQ58=1,1,0)+IF('Saisie des résultats'!AR58=1,1,0)+IF('Saisie des résultats'!AS58=1,1,0)+IF('Saisie des résultats'!AU58=1,1,0)+IF('Saisie des résultats'!AW58=1,1,0))/10)</f>
      </c>
      <c r="G59" s="85">
        <f>IF(ISBLANK('Liste d''élèves'!C56),"",COUNTIF('Saisie des résultats'!C58:AX58,1)/48)</f>
      </c>
    </row>
    <row r="60" spans="2:7" ht="12.75">
      <c r="B60" s="14">
        <f>IF(ISBLANK('Liste d''élèves'!C57),"",('Liste d''élèves'!C57))</f>
      </c>
      <c r="C60" s="84">
        <f>IF(ISBLANK('Liste d''élèves'!C57),"",(IF('Saisie des résultats'!C59=1,1,0)+IF('Saisie des résultats'!D59=1,1,0)+IF('Saisie des résultats'!E59=1,1,0)+IF('Saisie des résultats'!F59=1,1,0)+IF('Saisie des résultats'!G59=1,1,0)+IF('Saisie des résultats'!H59=1,1,0)+IF('Saisie des résultats'!I59=1,1,0)+IF('Saisie des résultats'!J59=1,1,0)+IF('Saisie des résultats'!K59=1,1,0)+IF('Saisie des résultats'!L59=1,1,0)+IF('Saisie des résultats'!M59=1,1,0))/11)</f>
      </c>
      <c r="D60" s="83">
        <f>IF(ISBLANK('Liste d''élèves'!C57),"",(IF('Saisie des résultats'!N59=1,1,0)+IF('Saisie des résultats'!O59=1,1,0)+IF('Saisie des résultats'!P59=1,1,0)+IF('Saisie des résultats'!Q59=1,1,0)+IF('Saisie des résultats'!R59=1,1,0)+IF('Saisie des résultats'!AC59=1,1,0)+IF('Saisie des résultats'!AD59=1,1,0)+IF('Saisie des résultats'!AE59=1,1,0)+IF('Saisie des résultats'!AF59=1,1,0)+IF('Saisie des résultats'!AG59=1,1,0)+IF('Saisie des résultats'!AH59=1,1,0)+IF('Saisie des résultats'!AI59=1,1,0)+IF('Saisie des résultats'!AJ59=1,1,0)+IF('Saisie des résultats'!AK59=1,1,0)+IF('Saisie des résultats'!AV59=1,1,0)+IF('Saisie des résultats'!AX59=1,1,0))/16)</f>
      </c>
      <c r="E60" s="83">
        <f>IF(ISBLANK('Liste d''élèves'!C57),"",(IF('Saisie des résultats'!S59=1,1,0)+IF('Saisie des résultats'!T59=1,1,0)+IF('Saisie des résultats'!U59=1,1,0)+IF('Saisie des résultats'!V59=1,1,0)+IF('Saisie des résultats'!AA59=1,1,0)+IF('Saisie des résultats'!AB59=1,1,0)+IF('Saisie des résultats'!AL59=1,1,0)+IF('Saisie des résultats'!AM59=1,1,0)+IF('Saisie des résultats'!AN59=1,1,0)+IF('Saisie des résultats'!AO59=1,1,0)+IF('Saisie des résultats'!AT59=1,1,0))/11)</f>
      </c>
      <c r="F60" s="83">
        <f>IF(ISBLANK('Liste d''élèves'!C57),"",(IF('Saisie des résultats'!W59=1,1,0)+IF('Saisie des résultats'!X59=1,1,0)+IF('Saisie des résultats'!Y59=1,1,0)+IF('Saisie des résultats'!Z59=1,1,0)+IF('Saisie des résultats'!AP59=1,1,0)+IF('Saisie des résultats'!AQ59=1,1,0)+IF('Saisie des résultats'!AR59=1,1,0)+IF('Saisie des résultats'!AS59=1,1,0)+IF('Saisie des résultats'!AU59=1,1,0)+IF('Saisie des résultats'!AW59=1,1,0))/10)</f>
      </c>
      <c r="G60" s="85">
        <f>IF(ISBLANK('Liste d''élèves'!C57),"",COUNTIF('Saisie des résultats'!C59:AX59,1)/48)</f>
      </c>
    </row>
    <row r="61" spans="2:7" ht="12.75">
      <c r="B61" s="14">
        <f>IF(ISBLANK('Liste d''élèves'!C58),"",('Liste d''élèves'!C58))</f>
      </c>
      <c r="C61" s="84">
        <f>IF(ISBLANK('Liste d''élèves'!C58),"",(IF('Saisie des résultats'!C60=1,1,0)+IF('Saisie des résultats'!D60=1,1,0)+IF('Saisie des résultats'!E60=1,1,0)+IF('Saisie des résultats'!F60=1,1,0)+IF('Saisie des résultats'!G60=1,1,0)+IF('Saisie des résultats'!H60=1,1,0)+IF('Saisie des résultats'!I60=1,1,0)+IF('Saisie des résultats'!J60=1,1,0)+IF('Saisie des résultats'!K60=1,1,0)+IF('Saisie des résultats'!L60=1,1,0)+IF('Saisie des résultats'!M60=1,1,0))/11)</f>
      </c>
      <c r="D61" s="83">
        <f>IF(ISBLANK('Liste d''élèves'!C58),"",(IF('Saisie des résultats'!N60=1,1,0)+IF('Saisie des résultats'!O60=1,1,0)+IF('Saisie des résultats'!P60=1,1,0)+IF('Saisie des résultats'!Q60=1,1,0)+IF('Saisie des résultats'!R60=1,1,0)+IF('Saisie des résultats'!AC60=1,1,0)+IF('Saisie des résultats'!AD60=1,1,0)+IF('Saisie des résultats'!AE60=1,1,0)+IF('Saisie des résultats'!AF60=1,1,0)+IF('Saisie des résultats'!AG60=1,1,0)+IF('Saisie des résultats'!AH60=1,1,0)+IF('Saisie des résultats'!AI60=1,1,0)+IF('Saisie des résultats'!AJ60=1,1,0)+IF('Saisie des résultats'!AK60=1,1,0)+IF('Saisie des résultats'!AV60=1,1,0)+IF('Saisie des résultats'!AX60=1,1,0))/16)</f>
      </c>
      <c r="E61" s="83">
        <f>IF(ISBLANK('Liste d''élèves'!C58),"",(IF('Saisie des résultats'!S60=1,1,0)+IF('Saisie des résultats'!T60=1,1,0)+IF('Saisie des résultats'!U60=1,1,0)+IF('Saisie des résultats'!V60=1,1,0)+IF('Saisie des résultats'!AA60=1,1,0)+IF('Saisie des résultats'!AB60=1,1,0)+IF('Saisie des résultats'!AL60=1,1,0)+IF('Saisie des résultats'!AM60=1,1,0)+IF('Saisie des résultats'!AN60=1,1,0)+IF('Saisie des résultats'!AO60=1,1,0)+IF('Saisie des résultats'!AT60=1,1,0))/11)</f>
      </c>
      <c r="F61" s="83">
        <f>IF(ISBLANK('Liste d''élèves'!C58),"",(IF('Saisie des résultats'!W60=1,1,0)+IF('Saisie des résultats'!X60=1,1,0)+IF('Saisie des résultats'!Y60=1,1,0)+IF('Saisie des résultats'!Z60=1,1,0)+IF('Saisie des résultats'!AP60=1,1,0)+IF('Saisie des résultats'!AQ60=1,1,0)+IF('Saisie des résultats'!AR60=1,1,0)+IF('Saisie des résultats'!AS60=1,1,0)+IF('Saisie des résultats'!AU60=1,1,0)+IF('Saisie des résultats'!AW60=1,1,0))/10)</f>
      </c>
      <c r="G61" s="85">
        <f>IF(ISBLANK('Liste d''élèves'!C58),"",COUNTIF('Saisie des résultats'!C60:AX60,1)/48)</f>
      </c>
    </row>
    <row r="62" spans="2:7" ht="12.75">
      <c r="B62" s="14">
        <f>IF(ISBLANK('Liste d''élèves'!C59),"",('Liste d''élèves'!C59))</f>
      </c>
      <c r="C62" s="84">
        <f>IF(ISBLANK('Liste d''élèves'!C59),"",(IF('Saisie des résultats'!C61=1,1,0)+IF('Saisie des résultats'!D61=1,1,0)+IF('Saisie des résultats'!E61=1,1,0)+IF('Saisie des résultats'!F61=1,1,0)+IF('Saisie des résultats'!G61=1,1,0)+IF('Saisie des résultats'!H61=1,1,0)+IF('Saisie des résultats'!I61=1,1,0)+IF('Saisie des résultats'!J61=1,1,0)+IF('Saisie des résultats'!K61=1,1,0)+IF('Saisie des résultats'!L61=1,1,0)+IF('Saisie des résultats'!M61=1,1,0))/11)</f>
      </c>
      <c r="D62" s="83">
        <f>IF(ISBLANK('Liste d''élèves'!C59),"",(IF('Saisie des résultats'!N61=1,1,0)+IF('Saisie des résultats'!O61=1,1,0)+IF('Saisie des résultats'!P61=1,1,0)+IF('Saisie des résultats'!Q61=1,1,0)+IF('Saisie des résultats'!R61=1,1,0)+IF('Saisie des résultats'!AC61=1,1,0)+IF('Saisie des résultats'!AD61=1,1,0)+IF('Saisie des résultats'!AE61=1,1,0)+IF('Saisie des résultats'!AF61=1,1,0)+IF('Saisie des résultats'!AG61=1,1,0)+IF('Saisie des résultats'!AH61=1,1,0)+IF('Saisie des résultats'!AI61=1,1,0)+IF('Saisie des résultats'!AJ61=1,1,0)+IF('Saisie des résultats'!AK61=1,1,0)+IF('Saisie des résultats'!AV61=1,1,0)+IF('Saisie des résultats'!AX61=1,1,0))/16)</f>
      </c>
      <c r="E62" s="83">
        <f>IF(ISBLANK('Liste d''élèves'!C59),"",(IF('Saisie des résultats'!S61=1,1,0)+IF('Saisie des résultats'!T61=1,1,0)+IF('Saisie des résultats'!U61=1,1,0)+IF('Saisie des résultats'!V61=1,1,0)+IF('Saisie des résultats'!AA61=1,1,0)+IF('Saisie des résultats'!AB61=1,1,0)+IF('Saisie des résultats'!AL61=1,1,0)+IF('Saisie des résultats'!AM61=1,1,0)+IF('Saisie des résultats'!AN61=1,1,0)+IF('Saisie des résultats'!AO61=1,1,0)+IF('Saisie des résultats'!AT61=1,1,0))/11)</f>
      </c>
      <c r="F62" s="83">
        <f>IF(ISBLANK('Liste d''élèves'!C59),"",(IF('Saisie des résultats'!W61=1,1,0)+IF('Saisie des résultats'!X61=1,1,0)+IF('Saisie des résultats'!Y61=1,1,0)+IF('Saisie des résultats'!Z61=1,1,0)+IF('Saisie des résultats'!AP61=1,1,0)+IF('Saisie des résultats'!AQ61=1,1,0)+IF('Saisie des résultats'!AR61=1,1,0)+IF('Saisie des résultats'!AS61=1,1,0)+IF('Saisie des résultats'!AU61=1,1,0)+IF('Saisie des résultats'!AW61=1,1,0))/10)</f>
      </c>
      <c r="G62" s="85">
        <f>IF(ISBLANK('Liste d''élèves'!C59),"",COUNTIF('Saisie des résultats'!C61:AX61,1)/48)</f>
      </c>
    </row>
    <row r="63" spans="2:7" ht="12.75">
      <c r="B63" s="14">
        <f>IF(ISBLANK('Liste d''élèves'!C60),"",('Liste d''élèves'!C60))</f>
      </c>
      <c r="C63" s="84">
        <f>IF(ISBLANK('Liste d''élèves'!C60),"",(IF('Saisie des résultats'!C62=1,1,0)+IF('Saisie des résultats'!D62=1,1,0)+IF('Saisie des résultats'!E62=1,1,0)+IF('Saisie des résultats'!F62=1,1,0)+IF('Saisie des résultats'!G62=1,1,0)+IF('Saisie des résultats'!H62=1,1,0)+IF('Saisie des résultats'!I62=1,1,0)+IF('Saisie des résultats'!J62=1,1,0)+IF('Saisie des résultats'!K62=1,1,0)+IF('Saisie des résultats'!L62=1,1,0)+IF('Saisie des résultats'!M62=1,1,0))/11)</f>
      </c>
      <c r="D63" s="83">
        <f>IF(ISBLANK('Liste d''élèves'!C60),"",(IF('Saisie des résultats'!N62=1,1,0)+IF('Saisie des résultats'!O62=1,1,0)+IF('Saisie des résultats'!P62=1,1,0)+IF('Saisie des résultats'!Q62=1,1,0)+IF('Saisie des résultats'!R62=1,1,0)+IF('Saisie des résultats'!AC62=1,1,0)+IF('Saisie des résultats'!AD62=1,1,0)+IF('Saisie des résultats'!AE62=1,1,0)+IF('Saisie des résultats'!AF62=1,1,0)+IF('Saisie des résultats'!AG62=1,1,0)+IF('Saisie des résultats'!AH62=1,1,0)+IF('Saisie des résultats'!AI62=1,1,0)+IF('Saisie des résultats'!AJ62=1,1,0)+IF('Saisie des résultats'!AK62=1,1,0)+IF('Saisie des résultats'!AV62=1,1,0)+IF('Saisie des résultats'!AX62=1,1,0))/16)</f>
      </c>
      <c r="E63" s="83">
        <f>IF(ISBLANK('Liste d''élèves'!C60),"",(IF('Saisie des résultats'!S62=1,1,0)+IF('Saisie des résultats'!T62=1,1,0)+IF('Saisie des résultats'!U62=1,1,0)+IF('Saisie des résultats'!V62=1,1,0)+IF('Saisie des résultats'!AA62=1,1,0)+IF('Saisie des résultats'!AB62=1,1,0)+IF('Saisie des résultats'!AL62=1,1,0)+IF('Saisie des résultats'!AM62=1,1,0)+IF('Saisie des résultats'!AN62=1,1,0)+IF('Saisie des résultats'!AO62=1,1,0)+IF('Saisie des résultats'!AT62=1,1,0))/11)</f>
      </c>
      <c r="F63" s="83">
        <f>IF(ISBLANK('Liste d''élèves'!C60),"",(IF('Saisie des résultats'!W62=1,1,0)+IF('Saisie des résultats'!X62=1,1,0)+IF('Saisie des résultats'!Y62=1,1,0)+IF('Saisie des résultats'!Z62=1,1,0)+IF('Saisie des résultats'!AP62=1,1,0)+IF('Saisie des résultats'!AQ62=1,1,0)+IF('Saisie des résultats'!AR62=1,1,0)+IF('Saisie des résultats'!AS62=1,1,0)+IF('Saisie des résultats'!AU62=1,1,0)+IF('Saisie des résultats'!AW62=1,1,0))/10)</f>
      </c>
      <c r="G63" s="85">
        <f>IF(ISBLANK('Liste d''élèves'!C60),"",COUNTIF('Saisie des résultats'!C62:AX62,1)/48)</f>
      </c>
    </row>
    <row r="64" spans="2:7" ht="12.75">
      <c r="B64" s="14">
        <f>IF(ISBLANK('Liste d''élèves'!C61),"",('Liste d''élèves'!C61))</f>
      </c>
      <c r="C64" s="84">
        <f>IF(ISBLANK('Liste d''élèves'!C61),"",(IF('Saisie des résultats'!C63=1,1,0)+IF('Saisie des résultats'!D63=1,1,0)+IF('Saisie des résultats'!E63=1,1,0)+IF('Saisie des résultats'!F63=1,1,0)+IF('Saisie des résultats'!G63=1,1,0)+IF('Saisie des résultats'!H63=1,1,0)+IF('Saisie des résultats'!I63=1,1,0)+IF('Saisie des résultats'!J63=1,1,0)+IF('Saisie des résultats'!K63=1,1,0)+IF('Saisie des résultats'!L63=1,1,0)+IF('Saisie des résultats'!M63=1,1,0))/11)</f>
      </c>
      <c r="D64" s="83">
        <f>IF(ISBLANK('Liste d''élèves'!C61),"",(IF('Saisie des résultats'!N63=1,1,0)+IF('Saisie des résultats'!O63=1,1,0)+IF('Saisie des résultats'!P63=1,1,0)+IF('Saisie des résultats'!Q63=1,1,0)+IF('Saisie des résultats'!R63=1,1,0)+IF('Saisie des résultats'!AC63=1,1,0)+IF('Saisie des résultats'!AD63=1,1,0)+IF('Saisie des résultats'!AE63=1,1,0)+IF('Saisie des résultats'!AF63=1,1,0)+IF('Saisie des résultats'!AG63=1,1,0)+IF('Saisie des résultats'!AH63=1,1,0)+IF('Saisie des résultats'!AI63=1,1,0)+IF('Saisie des résultats'!AJ63=1,1,0)+IF('Saisie des résultats'!AK63=1,1,0)+IF('Saisie des résultats'!AV63=1,1,0)+IF('Saisie des résultats'!AX63=1,1,0))/16)</f>
      </c>
      <c r="E64" s="83">
        <f>IF(ISBLANK('Liste d''élèves'!C61),"",(IF('Saisie des résultats'!S63=1,1,0)+IF('Saisie des résultats'!T63=1,1,0)+IF('Saisie des résultats'!U63=1,1,0)+IF('Saisie des résultats'!V63=1,1,0)+IF('Saisie des résultats'!AA63=1,1,0)+IF('Saisie des résultats'!AB63=1,1,0)+IF('Saisie des résultats'!AL63=1,1,0)+IF('Saisie des résultats'!AM63=1,1,0)+IF('Saisie des résultats'!AN63=1,1,0)+IF('Saisie des résultats'!AO63=1,1,0)+IF('Saisie des résultats'!AT63=1,1,0))/11)</f>
      </c>
      <c r="F64" s="83">
        <f>IF(ISBLANK('Liste d''élèves'!C61),"",(IF('Saisie des résultats'!W63=1,1,0)+IF('Saisie des résultats'!X63=1,1,0)+IF('Saisie des résultats'!Y63=1,1,0)+IF('Saisie des résultats'!Z63=1,1,0)+IF('Saisie des résultats'!AP63=1,1,0)+IF('Saisie des résultats'!AQ63=1,1,0)+IF('Saisie des résultats'!AR63=1,1,0)+IF('Saisie des résultats'!AS63=1,1,0)+IF('Saisie des résultats'!AU63=1,1,0)+IF('Saisie des résultats'!AW63=1,1,0))/10)</f>
      </c>
      <c r="G64" s="85">
        <f>IF(ISBLANK('Liste d''élèves'!C61),"",COUNTIF('Saisie des résultats'!C63:AX63,1)/48)</f>
      </c>
    </row>
    <row r="65" spans="2:7" ht="12.75">
      <c r="B65" s="14">
        <f>IF(ISBLANK('Liste d''élèves'!C62),"",('Liste d''élèves'!C62))</f>
      </c>
      <c r="C65" s="84">
        <f>IF(ISBLANK('Liste d''élèves'!C62),"",(IF('Saisie des résultats'!C64=1,1,0)+IF('Saisie des résultats'!D64=1,1,0)+IF('Saisie des résultats'!E64=1,1,0)+IF('Saisie des résultats'!F64=1,1,0)+IF('Saisie des résultats'!G64=1,1,0)+IF('Saisie des résultats'!H64=1,1,0)+IF('Saisie des résultats'!I64=1,1,0)+IF('Saisie des résultats'!J64=1,1,0)+IF('Saisie des résultats'!K64=1,1,0)+IF('Saisie des résultats'!L64=1,1,0)+IF('Saisie des résultats'!M64=1,1,0))/11)</f>
      </c>
      <c r="D65" s="83">
        <f>IF(ISBLANK('Liste d''élèves'!C62),"",(IF('Saisie des résultats'!N64=1,1,0)+IF('Saisie des résultats'!O64=1,1,0)+IF('Saisie des résultats'!P64=1,1,0)+IF('Saisie des résultats'!Q64=1,1,0)+IF('Saisie des résultats'!R64=1,1,0)+IF('Saisie des résultats'!AC64=1,1,0)+IF('Saisie des résultats'!AD64=1,1,0)+IF('Saisie des résultats'!AE64=1,1,0)+IF('Saisie des résultats'!AF64=1,1,0)+IF('Saisie des résultats'!AG64=1,1,0)+IF('Saisie des résultats'!AH64=1,1,0)+IF('Saisie des résultats'!AI64=1,1,0)+IF('Saisie des résultats'!AJ64=1,1,0)+IF('Saisie des résultats'!AK64=1,1,0)+IF('Saisie des résultats'!AV64=1,1,0)+IF('Saisie des résultats'!AX64=1,1,0))/16)</f>
      </c>
      <c r="E65" s="83">
        <f>IF(ISBLANK('Liste d''élèves'!C62),"",(IF('Saisie des résultats'!S64=1,1,0)+IF('Saisie des résultats'!T64=1,1,0)+IF('Saisie des résultats'!U64=1,1,0)+IF('Saisie des résultats'!V64=1,1,0)+IF('Saisie des résultats'!AA64=1,1,0)+IF('Saisie des résultats'!AB64=1,1,0)+IF('Saisie des résultats'!AL64=1,1,0)+IF('Saisie des résultats'!AM64=1,1,0)+IF('Saisie des résultats'!AN64=1,1,0)+IF('Saisie des résultats'!AO64=1,1,0)+IF('Saisie des résultats'!AT64=1,1,0))/11)</f>
      </c>
      <c r="F65" s="83">
        <f>IF(ISBLANK('Liste d''élèves'!C62),"",(IF('Saisie des résultats'!W64=1,1,0)+IF('Saisie des résultats'!X64=1,1,0)+IF('Saisie des résultats'!Y64=1,1,0)+IF('Saisie des résultats'!Z64=1,1,0)+IF('Saisie des résultats'!AP64=1,1,0)+IF('Saisie des résultats'!AQ64=1,1,0)+IF('Saisie des résultats'!AR64=1,1,0)+IF('Saisie des résultats'!AS64=1,1,0)+IF('Saisie des résultats'!AU64=1,1,0)+IF('Saisie des résultats'!AW64=1,1,0))/10)</f>
      </c>
      <c r="G65" s="85">
        <f>IF(ISBLANK('Liste d''élèves'!C62),"",COUNTIF('Saisie des résultats'!C64:AX64,1)/48)</f>
      </c>
    </row>
    <row r="66" spans="2:7" ht="12.75">
      <c r="B66" s="14">
        <f>IF(ISBLANK('Liste d''élèves'!C63),"",('Liste d''élèves'!C63))</f>
      </c>
      <c r="C66" s="84">
        <f>IF(ISBLANK('Liste d''élèves'!C63),"",(IF('Saisie des résultats'!C65=1,1,0)+IF('Saisie des résultats'!D65=1,1,0)+IF('Saisie des résultats'!E65=1,1,0)+IF('Saisie des résultats'!F65=1,1,0)+IF('Saisie des résultats'!G65=1,1,0)+IF('Saisie des résultats'!H65=1,1,0)+IF('Saisie des résultats'!I65=1,1,0)+IF('Saisie des résultats'!J65=1,1,0)+IF('Saisie des résultats'!K65=1,1,0)+IF('Saisie des résultats'!L65=1,1,0)+IF('Saisie des résultats'!M65=1,1,0))/11)</f>
      </c>
      <c r="D66" s="83">
        <f>IF(ISBLANK('Liste d''élèves'!C63),"",(IF('Saisie des résultats'!N65=1,1,0)+IF('Saisie des résultats'!O65=1,1,0)+IF('Saisie des résultats'!P65=1,1,0)+IF('Saisie des résultats'!Q65=1,1,0)+IF('Saisie des résultats'!R65=1,1,0)+IF('Saisie des résultats'!AC65=1,1,0)+IF('Saisie des résultats'!AD65=1,1,0)+IF('Saisie des résultats'!AE65=1,1,0)+IF('Saisie des résultats'!AF65=1,1,0)+IF('Saisie des résultats'!AG65=1,1,0)+IF('Saisie des résultats'!AH65=1,1,0)+IF('Saisie des résultats'!AI65=1,1,0)+IF('Saisie des résultats'!AJ65=1,1,0)+IF('Saisie des résultats'!AK65=1,1,0)+IF('Saisie des résultats'!AV65=1,1,0)+IF('Saisie des résultats'!AX65=1,1,0))/16)</f>
      </c>
      <c r="E66" s="83">
        <f>IF(ISBLANK('Liste d''élèves'!C63),"",(IF('Saisie des résultats'!S65=1,1,0)+IF('Saisie des résultats'!T65=1,1,0)+IF('Saisie des résultats'!U65=1,1,0)+IF('Saisie des résultats'!V65=1,1,0)+IF('Saisie des résultats'!AA65=1,1,0)+IF('Saisie des résultats'!AB65=1,1,0)+IF('Saisie des résultats'!AL65=1,1,0)+IF('Saisie des résultats'!AM65=1,1,0)+IF('Saisie des résultats'!AN65=1,1,0)+IF('Saisie des résultats'!AO65=1,1,0)+IF('Saisie des résultats'!AT65=1,1,0))/11)</f>
      </c>
      <c r="F66" s="83">
        <f>IF(ISBLANK('Liste d''élèves'!C63),"",(IF('Saisie des résultats'!W65=1,1,0)+IF('Saisie des résultats'!X65=1,1,0)+IF('Saisie des résultats'!Y65=1,1,0)+IF('Saisie des résultats'!Z65=1,1,0)+IF('Saisie des résultats'!AP65=1,1,0)+IF('Saisie des résultats'!AQ65=1,1,0)+IF('Saisie des résultats'!AR65=1,1,0)+IF('Saisie des résultats'!AS65=1,1,0)+IF('Saisie des résultats'!AU65=1,1,0)+IF('Saisie des résultats'!AW65=1,1,0))/10)</f>
      </c>
      <c r="G66" s="85">
        <f>IF(ISBLANK('Liste d''élèves'!C63),"",COUNTIF('Saisie des résultats'!C65:AX65,1)/48)</f>
      </c>
    </row>
    <row r="67" spans="2:7" ht="12.75">
      <c r="B67" s="14">
        <f>IF(ISBLANK('Liste d''élèves'!C64),"",('Liste d''élèves'!C64))</f>
      </c>
      <c r="C67" s="84">
        <f>IF(ISBLANK('Liste d''élèves'!C64),"",(IF('Saisie des résultats'!C66=1,1,0)+IF('Saisie des résultats'!D66=1,1,0)+IF('Saisie des résultats'!E66=1,1,0)+IF('Saisie des résultats'!F66=1,1,0)+IF('Saisie des résultats'!G66=1,1,0)+IF('Saisie des résultats'!H66=1,1,0)+IF('Saisie des résultats'!I66=1,1,0)+IF('Saisie des résultats'!J66=1,1,0)+IF('Saisie des résultats'!K66=1,1,0)+IF('Saisie des résultats'!L66=1,1,0)+IF('Saisie des résultats'!M66=1,1,0))/11)</f>
      </c>
      <c r="D67" s="83">
        <f>IF(ISBLANK('Liste d''élèves'!C64),"",(IF('Saisie des résultats'!N66=1,1,0)+IF('Saisie des résultats'!O66=1,1,0)+IF('Saisie des résultats'!P66=1,1,0)+IF('Saisie des résultats'!Q66=1,1,0)+IF('Saisie des résultats'!R66=1,1,0)+IF('Saisie des résultats'!AC66=1,1,0)+IF('Saisie des résultats'!AD66=1,1,0)+IF('Saisie des résultats'!AE66=1,1,0)+IF('Saisie des résultats'!AF66=1,1,0)+IF('Saisie des résultats'!AG66=1,1,0)+IF('Saisie des résultats'!AH66=1,1,0)+IF('Saisie des résultats'!AI66=1,1,0)+IF('Saisie des résultats'!AJ66=1,1,0)+IF('Saisie des résultats'!AK66=1,1,0)+IF('Saisie des résultats'!AV66=1,1,0)+IF('Saisie des résultats'!AX66=1,1,0))/16)</f>
      </c>
      <c r="E67" s="83">
        <f>IF(ISBLANK('Liste d''élèves'!C64),"",(IF('Saisie des résultats'!S66=1,1,0)+IF('Saisie des résultats'!T66=1,1,0)+IF('Saisie des résultats'!U66=1,1,0)+IF('Saisie des résultats'!V66=1,1,0)+IF('Saisie des résultats'!AA66=1,1,0)+IF('Saisie des résultats'!AB66=1,1,0)+IF('Saisie des résultats'!AL66=1,1,0)+IF('Saisie des résultats'!AM66=1,1,0)+IF('Saisie des résultats'!AN66=1,1,0)+IF('Saisie des résultats'!AO66=1,1,0)+IF('Saisie des résultats'!AT66=1,1,0))/11)</f>
      </c>
      <c r="F67" s="83">
        <f>IF(ISBLANK('Liste d''élèves'!C64),"",(IF('Saisie des résultats'!W66=1,1,0)+IF('Saisie des résultats'!X66=1,1,0)+IF('Saisie des résultats'!Y66=1,1,0)+IF('Saisie des résultats'!Z66=1,1,0)+IF('Saisie des résultats'!AP66=1,1,0)+IF('Saisie des résultats'!AQ66=1,1,0)+IF('Saisie des résultats'!AR66=1,1,0)+IF('Saisie des résultats'!AS66=1,1,0)+IF('Saisie des résultats'!AU66=1,1,0)+IF('Saisie des résultats'!AW66=1,1,0))/10)</f>
      </c>
      <c r="G67" s="85">
        <f>IF(ISBLANK('Liste d''élèves'!C64),"",COUNTIF('Saisie des résultats'!C66:AX66,1)/48)</f>
      </c>
    </row>
    <row r="68" spans="2:7" ht="12.75">
      <c r="B68" s="14">
        <f>IF(ISBLANK('Liste d''élèves'!C65),"",('Liste d''élèves'!C65))</f>
      </c>
      <c r="C68" s="84">
        <f>IF(ISBLANK('Liste d''élèves'!C65),"",(IF('Saisie des résultats'!C67=1,1,0)+IF('Saisie des résultats'!D67=1,1,0)+IF('Saisie des résultats'!E67=1,1,0)+IF('Saisie des résultats'!F67=1,1,0)+IF('Saisie des résultats'!G67=1,1,0)+IF('Saisie des résultats'!H67=1,1,0)+IF('Saisie des résultats'!I67=1,1,0)+IF('Saisie des résultats'!J67=1,1,0)+IF('Saisie des résultats'!K67=1,1,0)+IF('Saisie des résultats'!L67=1,1,0)+IF('Saisie des résultats'!M67=1,1,0))/11)</f>
      </c>
      <c r="D68" s="83">
        <f>IF(ISBLANK('Liste d''élèves'!C65),"",(IF('Saisie des résultats'!N67=1,1,0)+IF('Saisie des résultats'!O67=1,1,0)+IF('Saisie des résultats'!P67=1,1,0)+IF('Saisie des résultats'!Q67=1,1,0)+IF('Saisie des résultats'!R67=1,1,0)+IF('Saisie des résultats'!AC67=1,1,0)+IF('Saisie des résultats'!AD67=1,1,0)+IF('Saisie des résultats'!AE67=1,1,0)+IF('Saisie des résultats'!AF67=1,1,0)+IF('Saisie des résultats'!AG67=1,1,0)+IF('Saisie des résultats'!AH67=1,1,0)+IF('Saisie des résultats'!AI67=1,1,0)+IF('Saisie des résultats'!AJ67=1,1,0)+IF('Saisie des résultats'!AK67=1,1,0)+IF('Saisie des résultats'!AV67=1,1,0)+IF('Saisie des résultats'!AX67=1,1,0))/16)</f>
      </c>
      <c r="E68" s="83">
        <f>IF(ISBLANK('Liste d''élèves'!C65),"",(IF('Saisie des résultats'!S67=1,1,0)+IF('Saisie des résultats'!T67=1,1,0)+IF('Saisie des résultats'!U67=1,1,0)+IF('Saisie des résultats'!V67=1,1,0)+IF('Saisie des résultats'!AA67=1,1,0)+IF('Saisie des résultats'!AB67=1,1,0)+IF('Saisie des résultats'!AL67=1,1,0)+IF('Saisie des résultats'!AM67=1,1,0)+IF('Saisie des résultats'!AN67=1,1,0)+IF('Saisie des résultats'!AO67=1,1,0)+IF('Saisie des résultats'!AT67=1,1,0))/11)</f>
      </c>
      <c r="F68" s="83">
        <f>IF(ISBLANK('Liste d''élèves'!C65),"",(IF('Saisie des résultats'!W67=1,1,0)+IF('Saisie des résultats'!X67=1,1,0)+IF('Saisie des résultats'!Y67=1,1,0)+IF('Saisie des résultats'!Z67=1,1,0)+IF('Saisie des résultats'!AP67=1,1,0)+IF('Saisie des résultats'!AQ67=1,1,0)+IF('Saisie des résultats'!AR67=1,1,0)+IF('Saisie des résultats'!AS67=1,1,0)+IF('Saisie des résultats'!AU67=1,1,0)+IF('Saisie des résultats'!AW67=1,1,0))/10)</f>
      </c>
      <c r="G68" s="85">
        <f>IF(ISBLANK('Liste d''élèves'!C65),"",COUNTIF('Saisie des résultats'!C67:AX67,1)/48)</f>
      </c>
    </row>
    <row r="69" spans="2:7" ht="12.75">
      <c r="B69" s="14">
        <f>IF(ISBLANK('Liste d''élèves'!C66),"",('Liste d''élèves'!C66))</f>
      </c>
      <c r="C69" s="84">
        <f>IF(ISBLANK('Liste d''élèves'!C66),"",(IF('Saisie des résultats'!C68=1,1,0)+IF('Saisie des résultats'!D68=1,1,0)+IF('Saisie des résultats'!E68=1,1,0)+IF('Saisie des résultats'!F68=1,1,0)+IF('Saisie des résultats'!G68=1,1,0)+IF('Saisie des résultats'!H68=1,1,0)+IF('Saisie des résultats'!I68=1,1,0)+IF('Saisie des résultats'!J68=1,1,0)+IF('Saisie des résultats'!K68=1,1,0)+IF('Saisie des résultats'!L68=1,1,0)+IF('Saisie des résultats'!M68=1,1,0))/11)</f>
      </c>
      <c r="D69" s="83">
        <f>IF(ISBLANK('Liste d''élèves'!C66),"",(IF('Saisie des résultats'!N68=1,1,0)+IF('Saisie des résultats'!O68=1,1,0)+IF('Saisie des résultats'!P68=1,1,0)+IF('Saisie des résultats'!Q68=1,1,0)+IF('Saisie des résultats'!R68=1,1,0)+IF('Saisie des résultats'!AC68=1,1,0)+IF('Saisie des résultats'!AD68=1,1,0)+IF('Saisie des résultats'!AE68=1,1,0)+IF('Saisie des résultats'!AF68=1,1,0)+IF('Saisie des résultats'!AG68=1,1,0)+IF('Saisie des résultats'!AH68=1,1,0)+IF('Saisie des résultats'!AI68=1,1,0)+IF('Saisie des résultats'!AJ68=1,1,0)+IF('Saisie des résultats'!AK68=1,1,0)+IF('Saisie des résultats'!AV68=1,1,0)+IF('Saisie des résultats'!AX68=1,1,0))/16)</f>
      </c>
      <c r="E69" s="83">
        <f>IF(ISBLANK('Liste d''élèves'!C66),"",(IF('Saisie des résultats'!S68=1,1,0)+IF('Saisie des résultats'!T68=1,1,0)+IF('Saisie des résultats'!U68=1,1,0)+IF('Saisie des résultats'!V68=1,1,0)+IF('Saisie des résultats'!AA68=1,1,0)+IF('Saisie des résultats'!AB68=1,1,0)+IF('Saisie des résultats'!AL68=1,1,0)+IF('Saisie des résultats'!AM68=1,1,0)+IF('Saisie des résultats'!AN68=1,1,0)+IF('Saisie des résultats'!AO68=1,1,0)+IF('Saisie des résultats'!AT68=1,1,0))/11)</f>
      </c>
      <c r="F69" s="83">
        <f>IF(ISBLANK('Liste d''élèves'!C66),"",(IF('Saisie des résultats'!W68=1,1,0)+IF('Saisie des résultats'!X68=1,1,0)+IF('Saisie des résultats'!Y68=1,1,0)+IF('Saisie des résultats'!Z68=1,1,0)+IF('Saisie des résultats'!AP68=1,1,0)+IF('Saisie des résultats'!AQ68=1,1,0)+IF('Saisie des résultats'!AR68=1,1,0)+IF('Saisie des résultats'!AS68=1,1,0)+IF('Saisie des résultats'!AU68=1,1,0)+IF('Saisie des résultats'!AW68=1,1,0))/10)</f>
      </c>
      <c r="G69" s="85">
        <f>IF(ISBLANK('Liste d''élèves'!C66),"",COUNTIF('Saisie des résultats'!C68:AX68,1)/48)</f>
      </c>
    </row>
    <row r="70" spans="2:7" ht="12.75">
      <c r="B70" s="14">
        <f>IF(ISBLANK('Liste d''élèves'!C67),"",('Liste d''élèves'!C67))</f>
      </c>
      <c r="C70" s="84">
        <f>IF(ISBLANK('Liste d''élèves'!C67),"",(IF('Saisie des résultats'!C69=1,1,0)+IF('Saisie des résultats'!D69=1,1,0)+IF('Saisie des résultats'!E69=1,1,0)+IF('Saisie des résultats'!F69=1,1,0)+IF('Saisie des résultats'!G69=1,1,0)+IF('Saisie des résultats'!H69=1,1,0)+IF('Saisie des résultats'!I69=1,1,0)+IF('Saisie des résultats'!J69=1,1,0)+IF('Saisie des résultats'!K69=1,1,0)+IF('Saisie des résultats'!L69=1,1,0)+IF('Saisie des résultats'!M69=1,1,0))/11)</f>
      </c>
      <c r="D70" s="83">
        <f>IF(ISBLANK('Liste d''élèves'!C67),"",(IF('Saisie des résultats'!N69=1,1,0)+IF('Saisie des résultats'!O69=1,1,0)+IF('Saisie des résultats'!P69=1,1,0)+IF('Saisie des résultats'!Q69=1,1,0)+IF('Saisie des résultats'!R69=1,1,0)+IF('Saisie des résultats'!AC69=1,1,0)+IF('Saisie des résultats'!AD69=1,1,0)+IF('Saisie des résultats'!AE69=1,1,0)+IF('Saisie des résultats'!AF69=1,1,0)+IF('Saisie des résultats'!AG69=1,1,0)+IF('Saisie des résultats'!AH69=1,1,0)+IF('Saisie des résultats'!AI69=1,1,0)+IF('Saisie des résultats'!AJ69=1,1,0)+IF('Saisie des résultats'!AK69=1,1,0)+IF('Saisie des résultats'!AV69=1,1,0)+IF('Saisie des résultats'!AX69=1,1,0))/16)</f>
      </c>
      <c r="E70" s="83">
        <f>IF(ISBLANK('Liste d''élèves'!C67),"",(IF('Saisie des résultats'!S69=1,1,0)+IF('Saisie des résultats'!T69=1,1,0)+IF('Saisie des résultats'!U69=1,1,0)+IF('Saisie des résultats'!V69=1,1,0)+IF('Saisie des résultats'!AA69=1,1,0)+IF('Saisie des résultats'!AB69=1,1,0)+IF('Saisie des résultats'!AL69=1,1,0)+IF('Saisie des résultats'!AM69=1,1,0)+IF('Saisie des résultats'!AN69=1,1,0)+IF('Saisie des résultats'!AO69=1,1,0)+IF('Saisie des résultats'!AT69=1,1,0))/11)</f>
      </c>
      <c r="F70" s="83">
        <f>IF(ISBLANK('Liste d''élèves'!C67),"",(IF('Saisie des résultats'!W69=1,1,0)+IF('Saisie des résultats'!X69=1,1,0)+IF('Saisie des résultats'!Y69=1,1,0)+IF('Saisie des résultats'!Z69=1,1,0)+IF('Saisie des résultats'!AP69=1,1,0)+IF('Saisie des résultats'!AQ69=1,1,0)+IF('Saisie des résultats'!AR69=1,1,0)+IF('Saisie des résultats'!AS69=1,1,0)+IF('Saisie des résultats'!AU69=1,1,0)+IF('Saisie des résultats'!AW69=1,1,0))/10)</f>
      </c>
      <c r="G70" s="85">
        <f>IF(ISBLANK('Liste d''élèves'!C67),"",COUNTIF('Saisie des résultats'!C69:AX69,1)/48)</f>
      </c>
    </row>
    <row r="71" spans="2:7" ht="12.75">
      <c r="B71" s="14">
        <f>IF(ISBLANK('Liste d''élèves'!C68),"",('Liste d''élèves'!C68))</f>
      </c>
      <c r="C71" s="84">
        <f>IF(ISBLANK('Liste d''élèves'!C68),"",(IF('Saisie des résultats'!C70=1,1,0)+IF('Saisie des résultats'!D70=1,1,0)+IF('Saisie des résultats'!E70=1,1,0)+IF('Saisie des résultats'!F70=1,1,0)+IF('Saisie des résultats'!G70=1,1,0)+IF('Saisie des résultats'!H70=1,1,0)+IF('Saisie des résultats'!I70=1,1,0)+IF('Saisie des résultats'!J70=1,1,0)+IF('Saisie des résultats'!K70=1,1,0)+IF('Saisie des résultats'!L70=1,1,0)+IF('Saisie des résultats'!M70=1,1,0))/11)</f>
      </c>
      <c r="D71" s="83">
        <f>IF(ISBLANK('Liste d''élèves'!C68),"",(IF('Saisie des résultats'!N70=1,1,0)+IF('Saisie des résultats'!O70=1,1,0)+IF('Saisie des résultats'!P70=1,1,0)+IF('Saisie des résultats'!Q70=1,1,0)+IF('Saisie des résultats'!R70=1,1,0)+IF('Saisie des résultats'!AC70=1,1,0)+IF('Saisie des résultats'!AD70=1,1,0)+IF('Saisie des résultats'!AE70=1,1,0)+IF('Saisie des résultats'!AF70=1,1,0)+IF('Saisie des résultats'!AG70=1,1,0)+IF('Saisie des résultats'!AH70=1,1,0)+IF('Saisie des résultats'!AI70=1,1,0)+IF('Saisie des résultats'!AJ70=1,1,0)+IF('Saisie des résultats'!AK70=1,1,0)+IF('Saisie des résultats'!AV70=1,1,0)+IF('Saisie des résultats'!AX70=1,1,0))/16)</f>
      </c>
      <c r="E71" s="83">
        <f>IF(ISBLANK('Liste d''élèves'!C68),"",(IF('Saisie des résultats'!S70=1,1,0)+IF('Saisie des résultats'!T70=1,1,0)+IF('Saisie des résultats'!U70=1,1,0)+IF('Saisie des résultats'!V70=1,1,0)+IF('Saisie des résultats'!AA70=1,1,0)+IF('Saisie des résultats'!AB70=1,1,0)+IF('Saisie des résultats'!AL70=1,1,0)+IF('Saisie des résultats'!AM70=1,1,0)+IF('Saisie des résultats'!AN70=1,1,0)+IF('Saisie des résultats'!AO70=1,1,0)+IF('Saisie des résultats'!AT70=1,1,0))/11)</f>
      </c>
      <c r="F71" s="83">
        <f>IF(ISBLANK('Liste d''élèves'!C68),"",(IF('Saisie des résultats'!W70=1,1,0)+IF('Saisie des résultats'!X70=1,1,0)+IF('Saisie des résultats'!Y70=1,1,0)+IF('Saisie des résultats'!Z70=1,1,0)+IF('Saisie des résultats'!AP70=1,1,0)+IF('Saisie des résultats'!AQ70=1,1,0)+IF('Saisie des résultats'!AR70=1,1,0)+IF('Saisie des résultats'!AS70=1,1,0)+IF('Saisie des résultats'!AU70=1,1,0)+IF('Saisie des résultats'!AW70=1,1,0))/10)</f>
      </c>
      <c r="G71" s="85">
        <f>IF(ISBLANK('Liste d''élèves'!C68),"",COUNTIF('Saisie des résultats'!C70:AX70,1)/48)</f>
      </c>
    </row>
    <row r="72" spans="2:7" ht="12.75">
      <c r="B72" s="14">
        <f>IF(ISBLANK('Liste d''élèves'!C69),"",('Liste d''élèves'!C69))</f>
      </c>
      <c r="C72" s="84">
        <f>IF(ISBLANK('Liste d''élèves'!C69),"",(IF('Saisie des résultats'!C71=1,1,0)+IF('Saisie des résultats'!D71=1,1,0)+IF('Saisie des résultats'!E71=1,1,0)+IF('Saisie des résultats'!F71=1,1,0)+IF('Saisie des résultats'!G71=1,1,0)+IF('Saisie des résultats'!H71=1,1,0)+IF('Saisie des résultats'!I71=1,1,0)+IF('Saisie des résultats'!J71=1,1,0)+IF('Saisie des résultats'!K71=1,1,0)+IF('Saisie des résultats'!L71=1,1,0)+IF('Saisie des résultats'!M71=1,1,0))/11)</f>
      </c>
      <c r="D72" s="83">
        <f>IF(ISBLANK('Liste d''élèves'!C69),"",(IF('Saisie des résultats'!N71=1,1,0)+IF('Saisie des résultats'!O71=1,1,0)+IF('Saisie des résultats'!P71=1,1,0)+IF('Saisie des résultats'!Q71=1,1,0)+IF('Saisie des résultats'!R71=1,1,0)+IF('Saisie des résultats'!AC71=1,1,0)+IF('Saisie des résultats'!AD71=1,1,0)+IF('Saisie des résultats'!AE71=1,1,0)+IF('Saisie des résultats'!AF71=1,1,0)+IF('Saisie des résultats'!AG71=1,1,0)+IF('Saisie des résultats'!AH71=1,1,0)+IF('Saisie des résultats'!AI71=1,1,0)+IF('Saisie des résultats'!AJ71=1,1,0)+IF('Saisie des résultats'!AK71=1,1,0)+IF('Saisie des résultats'!AV71=1,1,0)+IF('Saisie des résultats'!AX71=1,1,0))/16)</f>
      </c>
      <c r="E72" s="83">
        <f>IF(ISBLANK('Liste d''élèves'!C69),"",(IF('Saisie des résultats'!S71=1,1,0)+IF('Saisie des résultats'!T71=1,1,0)+IF('Saisie des résultats'!U71=1,1,0)+IF('Saisie des résultats'!V71=1,1,0)+IF('Saisie des résultats'!AA71=1,1,0)+IF('Saisie des résultats'!AB71=1,1,0)+IF('Saisie des résultats'!AL71=1,1,0)+IF('Saisie des résultats'!AM71=1,1,0)+IF('Saisie des résultats'!AN71=1,1,0)+IF('Saisie des résultats'!AO71=1,1,0)+IF('Saisie des résultats'!AT71=1,1,0))/11)</f>
      </c>
      <c r="F72" s="83">
        <f>IF(ISBLANK('Liste d''élèves'!C69),"",(IF('Saisie des résultats'!W71=1,1,0)+IF('Saisie des résultats'!X71=1,1,0)+IF('Saisie des résultats'!Y71=1,1,0)+IF('Saisie des résultats'!Z71=1,1,0)+IF('Saisie des résultats'!AP71=1,1,0)+IF('Saisie des résultats'!AQ71=1,1,0)+IF('Saisie des résultats'!AR71=1,1,0)+IF('Saisie des résultats'!AS71=1,1,0)+IF('Saisie des résultats'!AU71=1,1,0)+IF('Saisie des résultats'!AW71=1,1,0))/10)</f>
      </c>
      <c r="G72" s="85">
        <f>IF(ISBLANK('Liste d''élèves'!C69),"",COUNTIF('Saisie des résultats'!C71:AX71,1)/48)</f>
      </c>
    </row>
    <row r="73" spans="2:7" ht="12.75">
      <c r="B73" s="14">
        <f>IF(ISBLANK('Liste d''élèves'!C70),"",('Liste d''élèves'!C70))</f>
      </c>
      <c r="C73" s="84">
        <f>IF(ISBLANK('Liste d''élèves'!C70),"",(IF('Saisie des résultats'!C72=1,1,0)+IF('Saisie des résultats'!D72=1,1,0)+IF('Saisie des résultats'!E72=1,1,0)+IF('Saisie des résultats'!F72=1,1,0)+IF('Saisie des résultats'!G72=1,1,0)+IF('Saisie des résultats'!H72=1,1,0)+IF('Saisie des résultats'!I72=1,1,0)+IF('Saisie des résultats'!J72=1,1,0)+IF('Saisie des résultats'!K72=1,1,0)+IF('Saisie des résultats'!L72=1,1,0)+IF('Saisie des résultats'!M72=1,1,0))/11)</f>
      </c>
      <c r="D73" s="83">
        <f>IF(ISBLANK('Liste d''élèves'!C70),"",(IF('Saisie des résultats'!N72=1,1,0)+IF('Saisie des résultats'!O72=1,1,0)+IF('Saisie des résultats'!P72=1,1,0)+IF('Saisie des résultats'!Q72=1,1,0)+IF('Saisie des résultats'!R72=1,1,0)+IF('Saisie des résultats'!AC72=1,1,0)+IF('Saisie des résultats'!AD72=1,1,0)+IF('Saisie des résultats'!AE72=1,1,0)+IF('Saisie des résultats'!AF72=1,1,0)+IF('Saisie des résultats'!AG72=1,1,0)+IF('Saisie des résultats'!AH72=1,1,0)+IF('Saisie des résultats'!AI72=1,1,0)+IF('Saisie des résultats'!AJ72=1,1,0)+IF('Saisie des résultats'!AK72=1,1,0)+IF('Saisie des résultats'!AV72=1,1,0)+IF('Saisie des résultats'!AX72=1,1,0))/16)</f>
      </c>
      <c r="E73" s="83">
        <f>IF(ISBLANK('Liste d''élèves'!C70),"",(IF('Saisie des résultats'!S72=1,1,0)+IF('Saisie des résultats'!T72=1,1,0)+IF('Saisie des résultats'!U72=1,1,0)+IF('Saisie des résultats'!V72=1,1,0)+IF('Saisie des résultats'!AA72=1,1,0)+IF('Saisie des résultats'!AB72=1,1,0)+IF('Saisie des résultats'!AL72=1,1,0)+IF('Saisie des résultats'!AM72=1,1,0)+IF('Saisie des résultats'!AN72=1,1,0)+IF('Saisie des résultats'!AO72=1,1,0)+IF('Saisie des résultats'!AT72=1,1,0))/11)</f>
      </c>
      <c r="F73" s="83">
        <f>IF(ISBLANK('Liste d''élèves'!C70),"",(IF('Saisie des résultats'!W72=1,1,0)+IF('Saisie des résultats'!X72=1,1,0)+IF('Saisie des résultats'!Y72=1,1,0)+IF('Saisie des résultats'!Z72=1,1,0)+IF('Saisie des résultats'!AP72=1,1,0)+IF('Saisie des résultats'!AQ72=1,1,0)+IF('Saisie des résultats'!AR72=1,1,0)+IF('Saisie des résultats'!AS72=1,1,0)+IF('Saisie des résultats'!AU72=1,1,0)+IF('Saisie des résultats'!AW72=1,1,0))/10)</f>
      </c>
      <c r="G73" s="85">
        <f>IF(ISBLANK('Liste d''élèves'!C70),"",COUNTIF('Saisie des résultats'!C72:AX72,1)/48)</f>
      </c>
    </row>
    <row r="74" spans="2:7" ht="12.75">
      <c r="B74" s="14">
        <f>IF(ISBLANK('Liste d''élèves'!C71),"",('Liste d''élèves'!C71))</f>
      </c>
      <c r="C74" s="84">
        <f>IF(ISBLANK('Liste d''élèves'!C71),"",(IF('Saisie des résultats'!C73=1,1,0)+IF('Saisie des résultats'!D73=1,1,0)+IF('Saisie des résultats'!E73=1,1,0)+IF('Saisie des résultats'!F73=1,1,0)+IF('Saisie des résultats'!G73=1,1,0)+IF('Saisie des résultats'!H73=1,1,0)+IF('Saisie des résultats'!I73=1,1,0)+IF('Saisie des résultats'!J73=1,1,0)+IF('Saisie des résultats'!K73=1,1,0)+IF('Saisie des résultats'!L73=1,1,0)+IF('Saisie des résultats'!M73=1,1,0))/11)</f>
      </c>
      <c r="D74" s="83">
        <f>IF(ISBLANK('Liste d''élèves'!C71),"",(IF('Saisie des résultats'!N73=1,1,0)+IF('Saisie des résultats'!O73=1,1,0)+IF('Saisie des résultats'!P73=1,1,0)+IF('Saisie des résultats'!Q73=1,1,0)+IF('Saisie des résultats'!R73=1,1,0)+IF('Saisie des résultats'!AC73=1,1,0)+IF('Saisie des résultats'!AD73=1,1,0)+IF('Saisie des résultats'!AE73=1,1,0)+IF('Saisie des résultats'!AF73=1,1,0)+IF('Saisie des résultats'!AG73=1,1,0)+IF('Saisie des résultats'!AH73=1,1,0)+IF('Saisie des résultats'!AI73=1,1,0)+IF('Saisie des résultats'!AJ73=1,1,0)+IF('Saisie des résultats'!AK73=1,1,0)+IF('Saisie des résultats'!AV73=1,1,0)+IF('Saisie des résultats'!AX73=1,1,0))/16)</f>
      </c>
      <c r="E74" s="83">
        <f>IF(ISBLANK('Liste d''élèves'!C71),"",(IF('Saisie des résultats'!S73=1,1,0)+IF('Saisie des résultats'!T73=1,1,0)+IF('Saisie des résultats'!U73=1,1,0)+IF('Saisie des résultats'!V73=1,1,0)+IF('Saisie des résultats'!AA73=1,1,0)+IF('Saisie des résultats'!AB73=1,1,0)+IF('Saisie des résultats'!AL73=1,1,0)+IF('Saisie des résultats'!AM73=1,1,0)+IF('Saisie des résultats'!AN73=1,1,0)+IF('Saisie des résultats'!AO73=1,1,0)+IF('Saisie des résultats'!AT73=1,1,0))/11)</f>
      </c>
      <c r="F74" s="83">
        <f>IF(ISBLANK('Liste d''élèves'!C71),"",(IF('Saisie des résultats'!W73=1,1,0)+IF('Saisie des résultats'!X73=1,1,0)+IF('Saisie des résultats'!Y73=1,1,0)+IF('Saisie des résultats'!Z73=1,1,0)+IF('Saisie des résultats'!AP73=1,1,0)+IF('Saisie des résultats'!AQ73=1,1,0)+IF('Saisie des résultats'!AR73=1,1,0)+IF('Saisie des résultats'!AS73=1,1,0)+IF('Saisie des résultats'!AU73=1,1,0)+IF('Saisie des résultats'!AW73=1,1,0))/10)</f>
      </c>
      <c r="G74" s="85">
        <f>IF(ISBLANK('Liste d''élèves'!C71),"",COUNTIF('Saisie des résultats'!C73:AX73,1)/48)</f>
      </c>
    </row>
    <row r="75" spans="2:7" ht="12.75">
      <c r="B75" s="14">
        <f>IF(ISBLANK('Liste d''élèves'!C72),"",('Liste d''élèves'!C72))</f>
      </c>
      <c r="C75" s="84">
        <f>IF(ISBLANK('Liste d''élèves'!C72),"",(IF('Saisie des résultats'!C74=1,1,0)+IF('Saisie des résultats'!D74=1,1,0)+IF('Saisie des résultats'!E74=1,1,0)+IF('Saisie des résultats'!F74=1,1,0)+IF('Saisie des résultats'!G74=1,1,0)+IF('Saisie des résultats'!H74=1,1,0)+IF('Saisie des résultats'!I74=1,1,0)+IF('Saisie des résultats'!J74=1,1,0)+IF('Saisie des résultats'!K74=1,1,0)+IF('Saisie des résultats'!L74=1,1,0)+IF('Saisie des résultats'!M74=1,1,0))/11)</f>
      </c>
      <c r="D75" s="83">
        <f>IF(ISBLANK('Liste d''élèves'!C72),"",(IF('Saisie des résultats'!N74=1,1,0)+IF('Saisie des résultats'!O74=1,1,0)+IF('Saisie des résultats'!P74=1,1,0)+IF('Saisie des résultats'!Q74=1,1,0)+IF('Saisie des résultats'!R74=1,1,0)+IF('Saisie des résultats'!AC74=1,1,0)+IF('Saisie des résultats'!AD74=1,1,0)+IF('Saisie des résultats'!AE74=1,1,0)+IF('Saisie des résultats'!AF74=1,1,0)+IF('Saisie des résultats'!AG74=1,1,0)+IF('Saisie des résultats'!AH74=1,1,0)+IF('Saisie des résultats'!AI74=1,1,0)+IF('Saisie des résultats'!AJ74=1,1,0)+IF('Saisie des résultats'!AK74=1,1,0)+IF('Saisie des résultats'!AV74=1,1,0)+IF('Saisie des résultats'!AX74=1,1,0))/16)</f>
      </c>
      <c r="E75" s="83">
        <f>IF(ISBLANK('Liste d''élèves'!C72),"",(IF('Saisie des résultats'!S74=1,1,0)+IF('Saisie des résultats'!T74=1,1,0)+IF('Saisie des résultats'!U74=1,1,0)+IF('Saisie des résultats'!V74=1,1,0)+IF('Saisie des résultats'!AA74=1,1,0)+IF('Saisie des résultats'!AB74=1,1,0)+IF('Saisie des résultats'!AL74=1,1,0)+IF('Saisie des résultats'!AM74=1,1,0)+IF('Saisie des résultats'!AN74=1,1,0)+IF('Saisie des résultats'!AO74=1,1,0)+IF('Saisie des résultats'!AT74=1,1,0))/11)</f>
      </c>
      <c r="F75" s="83">
        <f>IF(ISBLANK('Liste d''élèves'!C72),"",(IF('Saisie des résultats'!W74=1,1,0)+IF('Saisie des résultats'!X74=1,1,0)+IF('Saisie des résultats'!Y74=1,1,0)+IF('Saisie des résultats'!Z74=1,1,0)+IF('Saisie des résultats'!AP74=1,1,0)+IF('Saisie des résultats'!AQ74=1,1,0)+IF('Saisie des résultats'!AR74=1,1,0)+IF('Saisie des résultats'!AS74=1,1,0)+IF('Saisie des résultats'!AU74=1,1,0)+IF('Saisie des résultats'!AW74=1,1,0))/10)</f>
      </c>
      <c r="G75" s="85">
        <f>IF(ISBLANK('Liste d''élèves'!C72),"",COUNTIF('Saisie des résultats'!C74:AX74,1)/48)</f>
      </c>
    </row>
    <row r="76" spans="2:7" ht="12.75">
      <c r="B76" s="14">
        <f>IF(ISBLANK('Liste d''élèves'!C73),"",('Liste d''élèves'!C73))</f>
      </c>
      <c r="C76" s="84">
        <f>IF(ISBLANK('Liste d''élèves'!C73),"",(IF('Saisie des résultats'!C75=1,1,0)+IF('Saisie des résultats'!D75=1,1,0)+IF('Saisie des résultats'!E75=1,1,0)+IF('Saisie des résultats'!F75=1,1,0)+IF('Saisie des résultats'!G75=1,1,0)+IF('Saisie des résultats'!H75=1,1,0)+IF('Saisie des résultats'!I75=1,1,0)+IF('Saisie des résultats'!J75=1,1,0)+IF('Saisie des résultats'!K75=1,1,0)+IF('Saisie des résultats'!L75=1,1,0)+IF('Saisie des résultats'!M75=1,1,0))/11)</f>
      </c>
      <c r="D76" s="83">
        <f>IF(ISBLANK('Liste d''élèves'!C73),"",(IF('Saisie des résultats'!N75=1,1,0)+IF('Saisie des résultats'!O75=1,1,0)+IF('Saisie des résultats'!P75=1,1,0)+IF('Saisie des résultats'!Q75=1,1,0)+IF('Saisie des résultats'!R75=1,1,0)+IF('Saisie des résultats'!AC75=1,1,0)+IF('Saisie des résultats'!AD75=1,1,0)+IF('Saisie des résultats'!AE75=1,1,0)+IF('Saisie des résultats'!AF75=1,1,0)+IF('Saisie des résultats'!AG75=1,1,0)+IF('Saisie des résultats'!AH75=1,1,0)+IF('Saisie des résultats'!AI75=1,1,0)+IF('Saisie des résultats'!AJ75=1,1,0)+IF('Saisie des résultats'!AK75=1,1,0)+IF('Saisie des résultats'!AV75=1,1,0)+IF('Saisie des résultats'!AX75=1,1,0))/16)</f>
      </c>
      <c r="E76" s="83">
        <f>IF(ISBLANK('Liste d''élèves'!C73),"",(IF('Saisie des résultats'!S75=1,1,0)+IF('Saisie des résultats'!T75=1,1,0)+IF('Saisie des résultats'!U75=1,1,0)+IF('Saisie des résultats'!V75=1,1,0)+IF('Saisie des résultats'!AA75=1,1,0)+IF('Saisie des résultats'!AB75=1,1,0)+IF('Saisie des résultats'!AL75=1,1,0)+IF('Saisie des résultats'!AM75=1,1,0)+IF('Saisie des résultats'!AN75=1,1,0)+IF('Saisie des résultats'!AO75=1,1,0)+IF('Saisie des résultats'!AT75=1,1,0))/11)</f>
      </c>
      <c r="F76" s="83">
        <f>IF(ISBLANK('Liste d''élèves'!C73),"",(IF('Saisie des résultats'!W75=1,1,0)+IF('Saisie des résultats'!X75=1,1,0)+IF('Saisie des résultats'!Y75=1,1,0)+IF('Saisie des résultats'!Z75=1,1,0)+IF('Saisie des résultats'!AP75=1,1,0)+IF('Saisie des résultats'!AQ75=1,1,0)+IF('Saisie des résultats'!AR75=1,1,0)+IF('Saisie des résultats'!AS75=1,1,0)+IF('Saisie des résultats'!AU75=1,1,0)+IF('Saisie des résultats'!AW75=1,1,0))/10)</f>
      </c>
      <c r="G76" s="85">
        <f>IF(ISBLANK('Liste d''élèves'!C73),"",COUNTIF('Saisie des résultats'!C75:AX75,1)/48)</f>
      </c>
    </row>
    <row r="77" spans="2:7" ht="12.75">
      <c r="B77" s="14">
        <f>IF(ISBLANK('Liste d''élèves'!C74),"",('Liste d''élèves'!C74))</f>
      </c>
      <c r="C77" s="84">
        <f>IF(ISBLANK('Liste d''élèves'!C74),"",(IF('Saisie des résultats'!C76=1,1,0)+IF('Saisie des résultats'!D76=1,1,0)+IF('Saisie des résultats'!E76=1,1,0)+IF('Saisie des résultats'!F76=1,1,0)+IF('Saisie des résultats'!G76=1,1,0)+IF('Saisie des résultats'!H76=1,1,0)+IF('Saisie des résultats'!I76=1,1,0)+IF('Saisie des résultats'!J76=1,1,0)+IF('Saisie des résultats'!K76=1,1,0)+IF('Saisie des résultats'!L76=1,1,0)+IF('Saisie des résultats'!M76=1,1,0))/11)</f>
      </c>
      <c r="D77" s="83">
        <f>IF(ISBLANK('Liste d''élèves'!C74),"",(IF('Saisie des résultats'!N76=1,1,0)+IF('Saisie des résultats'!O76=1,1,0)+IF('Saisie des résultats'!P76=1,1,0)+IF('Saisie des résultats'!Q76=1,1,0)+IF('Saisie des résultats'!R76=1,1,0)+IF('Saisie des résultats'!AC76=1,1,0)+IF('Saisie des résultats'!AD76=1,1,0)+IF('Saisie des résultats'!AE76=1,1,0)+IF('Saisie des résultats'!AF76=1,1,0)+IF('Saisie des résultats'!AG76=1,1,0)+IF('Saisie des résultats'!AH76=1,1,0)+IF('Saisie des résultats'!AI76=1,1,0)+IF('Saisie des résultats'!AJ76=1,1,0)+IF('Saisie des résultats'!AK76=1,1,0)+IF('Saisie des résultats'!AV76=1,1,0)+IF('Saisie des résultats'!AX76=1,1,0))/16)</f>
      </c>
      <c r="E77" s="83">
        <f>IF(ISBLANK('Liste d''élèves'!C74),"",(IF('Saisie des résultats'!S76=1,1,0)+IF('Saisie des résultats'!T76=1,1,0)+IF('Saisie des résultats'!U76=1,1,0)+IF('Saisie des résultats'!V76=1,1,0)+IF('Saisie des résultats'!AA76=1,1,0)+IF('Saisie des résultats'!AB76=1,1,0)+IF('Saisie des résultats'!AL76=1,1,0)+IF('Saisie des résultats'!AM76=1,1,0)+IF('Saisie des résultats'!AN76=1,1,0)+IF('Saisie des résultats'!AO76=1,1,0)+IF('Saisie des résultats'!AT76=1,1,0))/11)</f>
      </c>
      <c r="F77" s="83">
        <f>IF(ISBLANK('Liste d''élèves'!C74),"",(IF('Saisie des résultats'!W76=1,1,0)+IF('Saisie des résultats'!X76=1,1,0)+IF('Saisie des résultats'!Y76=1,1,0)+IF('Saisie des résultats'!Z76=1,1,0)+IF('Saisie des résultats'!AP76=1,1,0)+IF('Saisie des résultats'!AQ76=1,1,0)+IF('Saisie des résultats'!AR76=1,1,0)+IF('Saisie des résultats'!AS76=1,1,0)+IF('Saisie des résultats'!AU76=1,1,0)+IF('Saisie des résultats'!AW76=1,1,0))/10)</f>
      </c>
      <c r="G77" s="85">
        <f>IF(ISBLANK('Liste d''élèves'!C74),"",COUNTIF('Saisie des résultats'!C76:AX76,1)/48)</f>
      </c>
    </row>
    <row r="78" spans="2:7" ht="12.75">
      <c r="B78" s="14">
        <f>IF(ISBLANK('Liste d''élèves'!C75),"",('Liste d''élèves'!C75))</f>
      </c>
      <c r="C78" s="84">
        <f>IF(ISBLANK('Liste d''élèves'!C75),"",(IF('Saisie des résultats'!C77=1,1,0)+IF('Saisie des résultats'!D77=1,1,0)+IF('Saisie des résultats'!E77=1,1,0)+IF('Saisie des résultats'!F77=1,1,0)+IF('Saisie des résultats'!G77=1,1,0)+IF('Saisie des résultats'!H77=1,1,0)+IF('Saisie des résultats'!I77=1,1,0)+IF('Saisie des résultats'!J77=1,1,0)+IF('Saisie des résultats'!K77=1,1,0)+IF('Saisie des résultats'!L77=1,1,0)+IF('Saisie des résultats'!M77=1,1,0))/11)</f>
      </c>
      <c r="D78" s="83">
        <f>IF(ISBLANK('Liste d''élèves'!C75),"",(IF('Saisie des résultats'!N77=1,1,0)+IF('Saisie des résultats'!O77=1,1,0)+IF('Saisie des résultats'!P77=1,1,0)+IF('Saisie des résultats'!Q77=1,1,0)+IF('Saisie des résultats'!R77=1,1,0)+IF('Saisie des résultats'!AC77=1,1,0)+IF('Saisie des résultats'!AD77=1,1,0)+IF('Saisie des résultats'!AE77=1,1,0)+IF('Saisie des résultats'!AF77=1,1,0)+IF('Saisie des résultats'!AG77=1,1,0)+IF('Saisie des résultats'!AH77=1,1,0)+IF('Saisie des résultats'!AI77=1,1,0)+IF('Saisie des résultats'!AJ77=1,1,0)+IF('Saisie des résultats'!AK77=1,1,0)+IF('Saisie des résultats'!AV77=1,1,0)+IF('Saisie des résultats'!AX77=1,1,0))/16)</f>
      </c>
      <c r="E78" s="83">
        <f>IF(ISBLANK('Liste d''élèves'!C75),"",(IF('Saisie des résultats'!S77=1,1,0)+IF('Saisie des résultats'!T77=1,1,0)+IF('Saisie des résultats'!U77=1,1,0)+IF('Saisie des résultats'!V77=1,1,0)+IF('Saisie des résultats'!AA77=1,1,0)+IF('Saisie des résultats'!AB77=1,1,0)+IF('Saisie des résultats'!AL77=1,1,0)+IF('Saisie des résultats'!AM77=1,1,0)+IF('Saisie des résultats'!AN77=1,1,0)+IF('Saisie des résultats'!AO77=1,1,0)+IF('Saisie des résultats'!AT77=1,1,0))/11)</f>
      </c>
      <c r="F78" s="83">
        <f>IF(ISBLANK('Liste d''élèves'!C75),"",(IF('Saisie des résultats'!W77=1,1,0)+IF('Saisie des résultats'!X77=1,1,0)+IF('Saisie des résultats'!Y77=1,1,0)+IF('Saisie des résultats'!Z77=1,1,0)+IF('Saisie des résultats'!AP77=1,1,0)+IF('Saisie des résultats'!AQ77=1,1,0)+IF('Saisie des résultats'!AR77=1,1,0)+IF('Saisie des résultats'!AS77=1,1,0)+IF('Saisie des résultats'!AU77=1,1,0)+IF('Saisie des résultats'!AW77=1,1,0))/10)</f>
      </c>
      <c r="G78" s="85">
        <f>IF(ISBLANK('Liste d''élèves'!C75),"",COUNTIF('Saisie des résultats'!C77:AX77,1)/48)</f>
      </c>
    </row>
    <row r="79" spans="2:7" ht="12.75">
      <c r="B79" s="14">
        <f>IF(ISBLANK('Liste d''élèves'!C76),"",('Liste d''élèves'!C76))</f>
      </c>
      <c r="C79" s="84">
        <f>IF(ISBLANK('Liste d''élèves'!C76),"",(IF('Saisie des résultats'!C78=1,1,0)+IF('Saisie des résultats'!D78=1,1,0)+IF('Saisie des résultats'!E78=1,1,0)+IF('Saisie des résultats'!F78=1,1,0)+IF('Saisie des résultats'!G78=1,1,0)+IF('Saisie des résultats'!H78=1,1,0)+IF('Saisie des résultats'!I78=1,1,0)+IF('Saisie des résultats'!J78=1,1,0)+IF('Saisie des résultats'!K78=1,1,0)+IF('Saisie des résultats'!L78=1,1,0)+IF('Saisie des résultats'!M78=1,1,0))/11)</f>
      </c>
      <c r="D79" s="83">
        <f>IF(ISBLANK('Liste d''élèves'!C76),"",(IF('Saisie des résultats'!N78=1,1,0)+IF('Saisie des résultats'!O78=1,1,0)+IF('Saisie des résultats'!P78=1,1,0)+IF('Saisie des résultats'!Q78=1,1,0)+IF('Saisie des résultats'!R78=1,1,0)+IF('Saisie des résultats'!AC78=1,1,0)+IF('Saisie des résultats'!AD78=1,1,0)+IF('Saisie des résultats'!AE78=1,1,0)+IF('Saisie des résultats'!AF78=1,1,0)+IF('Saisie des résultats'!AG78=1,1,0)+IF('Saisie des résultats'!AH78=1,1,0)+IF('Saisie des résultats'!AI78=1,1,0)+IF('Saisie des résultats'!AJ78=1,1,0)+IF('Saisie des résultats'!AK78=1,1,0)+IF('Saisie des résultats'!AV78=1,1,0)+IF('Saisie des résultats'!AX78=1,1,0))/16)</f>
      </c>
      <c r="E79" s="83">
        <f>IF(ISBLANK('Liste d''élèves'!C76),"",(IF('Saisie des résultats'!S78=1,1,0)+IF('Saisie des résultats'!T78=1,1,0)+IF('Saisie des résultats'!U78=1,1,0)+IF('Saisie des résultats'!V78=1,1,0)+IF('Saisie des résultats'!AA78=1,1,0)+IF('Saisie des résultats'!AB78=1,1,0)+IF('Saisie des résultats'!AL78=1,1,0)+IF('Saisie des résultats'!AM78=1,1,0)+IF('Saisie des résultats'!AN78=1,1,0)+IF('Saisie des résultats'!AO78=1,1,0)+IF('Saisie des résultats'!AT78=1,1,0))/11)</f>
      </c>
      <c r="F79" s="83">
        <f>IF(ISBLANK('Liste d''élèves'!C76),"",(IF('Saisie des résultats'!W78=1,1,0)+IF('Saisie des résultats'!X78=1,1,0)+IF('Saisie des résultats'!Y78=1,1,0)+IF('Saisie des résultats'!Z78=1,1,0)+IF('Saisie des résultats'!AP78=1,1,0)+IF('Saisie des résultats'!AQ78=1,1,0)+IF('Saisie des résultats'!AR78=1,1,0)+IF('Saisie des résultats'!AS78=1,1,0)+IF('Saisie des résultats'!AU78=1,1,0)+IF('Saisie des résultats'!AW78=1,1,0))/10)</f>
      </c>
      <c r="G79" s="85">
        <f>IF(ISBLANK('Liste d''élèves'!C76),"",COUNTIF('Saisie des résultats'!C78:AX78,1)/48)</f>
      </c>
    </row>
    <row r="80" spans="2:7" ht="12.75">
      <c r="B80" s="14">
        <f>IF(ISBLANK('Liste d''élèves'!C77),"",('Liste d''élèves'!C77))</f>
      </c>
      <c r="C80" s="84">
        <f>IF(ISBLANK('Liste d''élèves'!C77),"",(IF('Saisie des résultats'!C79=1,1,0)+IF('Saisie des résultats'!D79=1,1,0)+IF('Saisie des résultats'!E79=1,1,0)+IF('Saisie des résultats'!F79=1,1,0)+IF('Saisie des résultats'!G79=1,1,0)+IF('Saisie des résultats'!H79=1,1,0)+IF('Saisie des résultats'!I79=1,1,0)+IF('Saisie des résultats'!J79=1,1,0)+IF('Saisie des résultats'!K79=1,1,0)+IF('Saisie des résultats'!L79=1,1,0)+IF('Saisie des résultats'!M79=1,1,0))/11)</f>
      </c>
      <c r="D80" s="83">
        <f>IF(ISBLANK('Liste d''élèves'!C77),"",(IF('Saisie des résultats'!N79=1,1,0)+IF('Saisie des résultats'!O79=1,1,0)+IF('Saisie des résultats'!P79=1,1,0)+IF('Saisie des résultats'!Q79=1,1,0)+IF('Saisie des résultats'!R79=1,1,0)+IF('Saisie des résultats'!AC79=1,1,0)+IF('Saisie des résultats'!AD79=1,1,0)+IF('Saisie des résultats'!AE79=1,1,0)+IF('Saisie des résultats'!AF79=1,1,0)+IF('Saisie des résultats'!AG79=1,1,0)+IF('Saisie des résultats'!AH79=1,1,0)+IF('Saisie des résultats'!AI79=1,1,0)+IF('Saisie des résultats'!AJ79=1,1,0)+IF('Saisie des résultats'!AK79=1,1,0)+IF('Saisie des résultats'!AV79=1,1,0)+IF('Saisie des résultats'!AX79=1,1,0))/16)</f>
      </c>
      <c r="E80" s="83">
        <f>IF(ISBLANK('Liste d''élèves'!C77),"",(IF('Saisie des résultats'!S79=1,1,0)+IF('Saisie des résultats'!T79=1,1,0)+IF('Saisie des résultats'!U79=1,1,0)+IF('Saisie des résultats'!V79=1,1,0)+IF('Saisie des résultats'!AA79=1,1,0)+IF('Saisie des résultats'!AB79=1,1,0)+IF('Saisie des résultats'!AL79=1,1,0)+IF('Saisie des résultats'!AM79=1,1,0)+IF('Saisie des résultats'!AN79=1,1,0)+IF('Saisie des résultats'!AO79=1,1,0)+IF('Saisie des résultats'!AT79=1,1,0))/11)</f>
      </c>
      <c r="F80" s="83">
        <f>IF(ISBLANK('Liste d''élèves'!C77),"",(IF('Saisie des résultats'!W79=1,1,0)+IF('Saisie des résultats'!X79=1,1,0)+IF('Saisie des résultats'!Y79=1,1,0)+IF('Saisie des résultats'!Z79=1,1,0)+IF('Saisie des résultats'!AP79=1,1,0)+IF('Saisie des résultats'!AQ79=1,1,0)+IF('Saisie des résultats'!AR79=1,1,0)+IF('Saisie des résultats'!AS79=1,1,0)+IF('Saisie des résultats'!AU79=1,1,0)+IF('Saisie des résultats'!AW79=1,1,0))/10)</f>
      </c>
      <c r="G80" s="85">
        <f>IF(ISBLANK('Liste d''élèves'!C77),"",COUNTIF('Saisie des résultats'!C79:AX79,1)/48)</f>
      </c>
    </row>
    <row r="81" spans="2:7" ht="12.75">
      <c r="B81" s="14">
        <f>IF(ISBLANK('Liste d''élèves'!C78),"",('Liste d''élèves'!C78))</f>
      </c>
      <c r="C81" s="84">
        <f>IF(ISBLANK('Liste d''élèves'!C78),"",(IF('Saisie des résultats'!C80=1,1,0)+IF('Saisie des résultats'!D80=1,1,0)+IF('Saisie des résultats'!E80=1,1,0)+IF('Saisie des résultats'!F80=1,1,0)+IF('Saisie des résultats'!G80=1,1,0)+IF('Saisie des résultats'!H80=1,1,0)+IF('Saisie des résultats'!I80=1,1,0)+IF('Saisie des résultats'!J80=1,1,0)+IF('Saisie des résultats'!K80=1,1,0)+IF('Saisie des résultats'!L80=1,1,0)+IF('Saisie des résultats'!M80=1,1,0))/11)</f>
      </c>
      <c r="D81" s="83">
        <f>IF(ISBLANK('Liste d''élèves'!C78),"",(IF('Saisie des résultats'!N80=1,1,0)+IF('Saisie des résultats'!O80=1,1,0)+IF('Saisie des résultats'!P80=1,1,0)+IF('Saisie des résultats'!Q80=1,1,0)+IF('Saisie des résultats'!R80=1,1,0)+IF('Saisie des résultats'!AC80=1,1,0)+IF('Saisie des résultats'!AD80=1,1,0)+IF('Saisie des résultats'!AE80=1,1,0)+IF('Saisie des résultats'!AF80=1,1,0)+IF('Saisie des résultats'!AG80=1,1,0)+IF('Saisie des résultats'!AH80=1,1,0)+IF('Saisie des résultats'!AI80=1,1,0)+IF('Saisie des résultats'!AJ80=1,1,0)+IF('Saisie des résultats'!AK80=1,1,0)+IF('Saisie des résultats'!AV80=1,1,0)+IF('Saisie des résultats'!AX80=1,1,0))/16)</f>
      </c>
      <c r="E81" s="83">
        <f>IF(ISBLANK('Liste d''élèves'!C78),"",(IF('Saisie des résultats'!S80=1,1,0)+IF('Saisie des résultats'!T80=1,1,0)+IF('Saisie des résultats'!U80=1,1,0)+IF('Saisie des résultats'!V80=1,1,0)+IF('Saisie des résultats'!AA80=1,1,0)+IF('Saisie des résultats'!AB80=1,1,0)+IF('Saisie des résultats'!AL80=1,1,0)+IF('Saisie des résultats'!AM80=1,1,0)+IF('Saisie des résultats'!AN80=1,1,0)+IF('Saisie des résultats'!AO80=1,1,0)+IF('Saisie des résultats'!AT80=1,1,0))/11)</f>
      </c>
      <c r="F81" s="83">
        <f>IF(ISBLANK('Liste d''élèves'!C78),"",(IF('Saisie des résultats'!W80=1,1,0)+IF('Saisie des résultats'!X80=1,1,0)+IF('Saisie des résultats'!Y80=1,1,0)+IF('Saisie des résultats'!Z80=1,1,0)+IF('Saisie des résultats'!AP80=1,1,0)+IF('Saisie des résultats'!AQ80=1,1,0)+IF('Saisie des résultats'!AR80=1,1,0)+IF('Saisie des résultats'!AS80=1,1,0)+IF('Saisie des résultats'!AU80=1,1,0)+IF('Saisie des résultats'!AW80=1,1,0))/10)</f>
      </c>
      <c r="G81" s="85">
        <f>IF(ISBLANK('Liste d''élèves'!C78),"",COUNTIF('Saisie des résultats'!C80:AX80,1)/48)</f>
      </c>
    </row>
    <row r="82" spans="2:7" ht="12.75">
      <c r="B82" s="14">
        <f>IF(ISBLANK('Liste d''élèves'!C79),"",('Liste d''élèves'!C79))</f>
      </c>
      <c r="C82" s="84">
        <f>IF(ISBLANK('Liste d''élèves'!C79),"",(IF('Saisie des résultats'!C81=1,1,0)+IF('Saisie des résultats'!D81=1,1,0)+IF('Saisie des résultats'!E81=1,1,0)+IF('Saisie des résultats'!F81=1,1,0)+IF('Saisie des résultats'!G81=1,1,0)+IF('Saisie des résultats'!H81=1,1,0)+IF('Saisie des résultats'!I81=1,1,0)+IF('Saisie des résultats'!J81=1,1,0)+IF('Saisie des résultats'!K81=1,1,0)+IF('Saisie des résultats'!L81=1,1,0)+IF('Saisie des résultats'!M81=1,1,0))/11)</f>
      </c>
      <c r="D82" s="83">
        <f>IF(ISBLANK('Liste d''élèves'!C79),"",(IF('Saisie des résultats'!N81=1,1,0)+IF('Saisie des résultats'!O81=1,1,0)+IF('Saisie des résultats'!P81=1,1,0)+IF('Saisie des résultats'!Q81=1,1,0)+IF('Saisie des résultats'!R81=1,1,0)+IF('Saisie des résultats'!AC81=1,1,0)+IF('Saisie des résultats'!AD81=1,1,0)+IF('Saisie des résultats'!AE81=1,1,0)+IF('Saisie des résultats'!AF81=1,1,0)+IF('Saisie des résultats'!AG81=1,1,0)+IF('Saisie des résultats'!AH81=1,1,0)+IF('Saisie des résultats'!AI81=1,1,0)+IF('Saisie des résultats'!AJ81=1,1,0)+IF('Saisie des résultats'!AK81=1,1,0)+IF('Saisie des résultats'!AV81=1,1,0)+IF('Saisie des résultats'!AX81=1,1,0))/16)</f>
      </c>
      <c r="E82" s="83">
        <f>IF(ISBLANK('Liste d''élèves'!C79),"",(IF('Saisie des résultats'!S81=1,1,0)+IF('Saisie des résultats'!T81=1,1,0)+IF('Saisie des résultats'!U81=1,1,0)+IF('Saisie des résultats'!V81=1,1,0)+IF('Saisie des résultats'!AA81=1,1,0)+IF('Saisie des résultats'!AB81=1,1,0)+IF('Saisie des résultats'!AL81=1,1,0)+IF('Saisie des résultats'!AM81=1,1,0)+IF('Saisie des résultats'!AN81=1,1,0)+IF('Saisie des résultats'!AO81=1,1,0)+IF('Saisie des résultats'!AT81=1,1,0))/11)</f>
      </c>
      <c r="F82" s="83">
        <f>IF(ISBLANK('Liste d''élèves'!C79),"",(IF('Saisie des résultats'!W81=1,1,0)+IF('Saisie des résultats'!X81=1,1,0)+IF('Saisie des résultats'!Y81=1,1,0)+IF('Saisie des résultats'!Z81=1,1,0)+IF('Saisie des résultats'!AP81=1,1,0)+IF('Saisie des résultats'!AQ81=1,1,0)+IF('Saisie des résultats'!AR81=1,1,0)+IF('Saisie des résultats'!AS81=1,1,0)+IF('Saisie des résultats'!AU81=1,1,0)+IF('Saisie des résultats'!AW81=1,1,0))/10)</f>
      </c>
      <c r="G82" s="85">
        <f>IF(ISBLANK('Liste d''élèves'!C79),"",COUNTIF('Saisie des résultats'!C81:AX81,1)/48)</f>
      </c>
    </row>
    <row r="83" spans="2:7" ht="12.75">
      <c r="B83" s="14">
        <f>IF(ISBLANK('Liste d''élèves'!C80),"",('Liste d''élèves'!C80))</f>
      </c>
      <c r="C83" s="84">
        <f>IF(ISBLANK('Liste d''élèves'!C80),"",(IF('Saisie des résultats'!C82=1,1,0)+IF('Saisie des résultats'!D82=1,1,0)+IF('Saisie des résultats'!E82=1,1,0)+IF('Saisie des résultats'!F82=1,1,0)+IF('Saisie des résultats'!G82=1,1,0)+IF('Saisie des résultats'!H82=1,1,0)+IF('Saisie des résultats'!I82=1,1,0)+IF('Saisie des résultats'!J82=1,1,0)+IF('Saisie des résultats'!K82=1,1,0)+IF('Saisie des résultats'!L82=1,1,0)+IF('Saisie des résultats'!M82=1,1,0))/11)</f>
      </c>
      <c r="D83" s="83">
        <f>IF(ISBLANK('Liste d''élèves'!C80),"",(IF('Saisie des résultats'!N82=1,1,0)+IF('Saisie des résultats'!O82=1,1,0)+IF('Saisie des résultats'!P82=1,1,0)+IF('Saisie des résultats'!Q82=1,1,0)+IF('Saisie des résultats'!R82=1,1,0)+IF('Saisie des résultats'!AC82=1,1,0)+IF('Saisie des résultats'!AD82=1,1,0)+IF('Saisie des résultats'!AE82=1,1,0)+IF('Saisie des résultats'!AF82=1,1,0)+IF('Saisie des résultats'!AG82=1,1,0)+IF('Saisie des résultats'!AH82=1,1,0)+IF('Saisie des résultats'!AI82=1,1,0)+IF('Saisie des résultats'!AJ82=1,1,0)+IF('Saisie des résultats'!AK82=1,1,0)+IF('Saisie des résultats'!AV82=1,1,0)+IF('Saisie des résultats'!AX82=1,1,0))/16)</f>
      </c>
      <c r="E83" s="83">
        <f>IF(ISBLANK('Liste d''élèves'!C80),"",(IF('Saisie des résultats'!S82=1,1,0)+IF('Saisie des résultats'!T82=1,1,0)+IF('Saisie des résultats'!U82=1,1,0)+IF('Saisie des résultats'!V82=1,1,0)+IF('Saisie des résultats'!AA82=1,1,0)+IF('Saisie des résultats'!AB82=1,1,0)+IF('Saisie des résultats'!AL82=1,1,0)+IF('Saisie des résultats'!AM82=1,1,0)+IF('Saisie des résultats'!AN82=1,1,0)+IF('Saisie des résultats'!AO82=1,1,0)+IF('Saisie des résultats'!AT82=1,1,0))/11)</f>
      </c>
      <c r="F83" s="83">
        <f>IF(ISBLANK('Liste d''élèves'!C80),"",(IF('Saisie des résultats'!W82=1,1,0)+IF('Saisie des résultats'!X82=1,1,0)+IF('Saisie des résultats'!Y82=1,1,0)+IF('Saisie des résultats'!Z82=1,1,0)+IF('Saisie des résultats'!AP82=1,1,0)+IF('Saisie des résultats'!AQ82=1,1,0)+IF('Saisie des résultats'!AR82=1,1,0)+IF('Saisie des résultats'!AS82=1,1,0)+IF('Saisie des résultats'!AU82=1,1,0)+IF('Saisie des résultats'!AW82=1,1,0))/10)</f>
      </c>
      <c r="G83" s="85">
        <f>IF(ISBLANK('Liste d''élèves'!C80),"",COUNTIF('Saisie des résultats'!C82:AX82,1)/48)</f>
      </c>
    </row>
    <row r="84" spans="2:7" ht="12.75">
      <c r="B84" s="14">
        <f>IF(ISBLANK('Liste d''élèves'!C81),"",('Liste d''élèves'!C81))</f>
      </c>
      <c r="C84" s="84">
        <f>IF(ISBLANK('Liste d''élèves'!C81),"",(IF('Saisie des résultats'!C83=1,1,0)+IF('Saisie des résultats'!D83=1,1,0)+IF('Saisie des résultats'!E83=1,1,0)+IF('Saisie des résultats'!F83=1,1,0)+IF('Saisie des résultats'!G83=1,1,0)+IF('Saisie des résultats'!H83=1,1,0)+IF('Saisie des résultats'!I83=1,1,0)+IF('Saisie des résultats'!J83=1,1,0)+IF('Saisie des résultats'!K83=1,1,0)+IF('Saisie des résultats'!L83=1,1,0)+IF('Saisie des résultats'!M83=1,1,0))/11)</f>
      </c>
      <c r="D84" s="83">
        <f>IF(ISBLANK('Liste d''élèves'!C81),"",(IF('Saisie des résultats'!N83=1,1,0)+IF('Saisie des résultats'!O83=1,1,0)+IF('Saisie des résultats'!P83=1,1,0)+IF('Saisie des résultats'!Q83=1,1,0)+IF('Saisie des résultats'!R83=1,1,0)+IF('Saisie des résultats'!AC83=1,1,0)+IF('Saisie des résultats'!AD83=1,1,0)+IF('Saisie des résultats'!AE83=1,1,0)+IF('Saisie des résultats'!AF83=1,1,0)+IF('Saisie des résultats'!AG83=1,1,0)+IF('Saisie des résultats'!AH83=1,1,0)+IF('Saisie des résultats'!AI83=1,1,0)+IF('Saisie des résultats'!AJ83=1,1,0)+IF('Saisie des résultats'!AK83=1,1,0)+IF('Saisie des résultats'!AV83=1,1,0)+IF('Saisie des résultats'!AX83=1,1,0))/16)</f>
      </c>
      <c r="E84" s="83">
        <f>IF(ISBLANK('Liste d''élèves'!C81),"",(IF('Saisie des résultats'!S83=1,1,0)+IF('Saisie des résultats'!T83=1,1,0)+IF('Saisie des résultats'!U83=1,1,0)+IF('Saisie des résultats'!V83=1,1,0)+IF('Saisie des résultats'!AA83=1,1,0)+IF('Saisie des résultats'!AB83=1,1,0)+IF('Saisie des résultats'!AL83=1,1,0)+IF('Saisie des résultats'!AM83=1,1,0)+IF('Saisie des résultats'!AN83=1,1,0)+IF('Saisie des résultats'!AO83=1,1,0)+IF('Saisie des résultats'!AT83=1,1,0))/11)</f>
      </c>
      <c r="F84" s="83">
        <f>IF(ISBLANK('Liste d''élèves'!C81),"",(IF('Saisie des résultats'!W83=1,1,0)+IF('Saisie des résultats'!X83=1,1,0)+IF('Saisie des résultats'!Y83=1,1,0)+IF('Saisie des résultats'!Z83=1,1,0)+IF('Saisie des résultats'!AP83=1,1,0)+IF('Saisie des résultats'!AQ83=1,1,0)+IF('Saisie des résultats'!AR83=1,1,0)+IF('Saisie des résultats'!AS83=1,1,0)+IF('Saisie des résultats'!AU83=1,1,0)+IF('Saisie des résultats'!AW83=1,1,0))/10)</f>
      </c>
      <c r="G84" s="85">
        <f>IF(ISBLANK('Liste d''élèves'!C81),"",COUNTIF('Saisie des résultats'!C83:AX83,1)/48)</f>
      </c>
    </row>
    <row r="85" spans="2:7" ht="12.75">
      <c r="B85" s="14">
        <f>IF(ISBLANK('Liste d''élèves'!C82),"",('Liste d''élèves'!C82))</f>
      </c>
      <c r="C85" s="84">
        <f>IF(ISBLANK('Liste d''élèves'!C82),"",(IF('Saisie des résultats'!C84=1,1,0)+IF('Saisie des résultats'!D84=1,1,0)+IF('Saisie des résultats'!E84=1,1,0)+IF('Saisie des résultats'!F84=1,1,0)+IF('Saisie des résultats'!G84=1,1,0)+IF('Saisie des résultats'!H84=1,1,0)+IF('Saisie des résultats'!I84=1,1,0)+IF('Saisie des résultats'!J84=1,1,0)+IF('Saisie des résultats'!K84=1,1,0)+IF('Saisie des résultats'!L84=1,1,0)+IF('Saisie des résultats'!M84=1,1,0))/11)</f>
      </c>
      <c r="D85" s="83">
        <f>IF(ISBLANK('Liste d''élèves'!C82),"",(IF('Saisie des résultats'!N84=1,1,0)+IF('Saisie des résultats'!O84=1,1,0)+IF('Saisie des résultats'!P84=1,1,0)+IF('Saisie des résultats'!Q84=1,1,0)+IF('Saisie des résultats'!R84=1,1,0)+IF('Saisie des résultats'!AC84=1,1,0)+IF('Saisie des résultats'!AD84=1,1,0)+IF('Saisie des résultats'!AE84=1,1,0)+IF('Saisie des résultats'!AF84=1,1,0)+IF('Saisie des résultats'!AG84=1,1,0)+IF('Saisie des résultats'!AH84=1,1,0)+IF('Saisie des résultats'!AI84=1,1,0)+IF('Saisie des résultats'!AJ84=1,1,0)+IF('Saisie des résultats'!AK84=1,1,0)+IF('Saisie des résultats'!AV84=1,1,0)+IF('Saisie des résultats'!AX84=1,1,0))/16)</f>
      </c>
      <c r="E85" s="83">
        <f>IF(ISBLANK('Liste d''élèves'!C82),"",(IF('Saisie des résultats'!S84=1,1,0)+IF('Saisie des résultats'!T84=1,1,0)+IF('Saisie des résultats'!U84=1,1,0)+IF('Saisie des résultats'!V84=1,1,0)+IF('Saisie des résultats'!AA84=1,1,0)+IF('Saisie des résultats'!AB84=1,1,0)+IF('Saisie des résultats'!AL84=1,1,0)+IF('Saisie des résultats'!AM84=1,1,0)+IF('Saisie des résultats'!AN84=1,1,0)+IF('Saisie des résultats'!AO84=1,1,0)+IF('Saisie des résultats'!AT84=1,1,0))/11)</f>
      </c>
      <c r="F85" s="83">
        <f>IF(ISBLANK('Liste d''élèves'!C82),"",(IF('Saisie des résultats'!W84=1,1,0)+IF('Saisie des résultats'!X84=1,1,0)+IF('Saisie des résultats'!Y84=1,1,0)+IF('Saisie des résultats'!Z84=1,1,0)+IF('Saisie des résultats'!AP84=1,1,0)+IF('Saisie des résultats'!AQ84=1,1,0)+IF('Saisie des résultats'!AR84=1,1,0)+IF('Saisie des résultats'!AS84=1,1,0)+IF('Saisie des résultats'!AU84=1,1,0)+IF('Saisie des résultats'!AW84=1,1,0))/10)</f>
      </c>
      <c r="G85" s="85">
        <f>IF(ISBLANK('Liste d''élèves'!C82),"",COUNTIF('Saisie des résultats'!C84:AX84,1)/48)</f>
      </c>
    </row>
    <row r="86" spans="2:7" ht="12.75">
      <c r="B86" s="14">
        <f>IF(ISBLANK('Liste d''élèves'!C83),"",('Liste d''élèves'!C83))</f>
      </c>
      <c r="C86" s="84">
        <f>IF(ISBLANK('Liste d''élèves'!C83),"",(IF('Saisie des résultats'!C85=1,1,0)+IF('Saisie des résultats'!D85=1,1,0)+IF('Saisie des résultats'!E85=1,1,0)+IF('Saisie des résultats'!F85=1,1,0)+IF('Saisie des résultats'!G85=1,1,0)+IF('Saisie des résultats'!H85=1,1,0)+IF('Saisie des résultats'!I85=1,1,0)+IF('Saisie des résultats'!J85=1,1,0)+IF('Saisie des résultats'!K85=1,1,0)+IF('Saisie des résultats'!L85=1,1,0)+IF('Saisie des résultats'!M85=1,1,0))/11)</f>
      </c>
      <c r="D86" s="83">
        <f>IF(ISBLANK('Liste d''élèves'!C83),"",(IF('Saisie des résultats'!N85=1,1,0)+IF('Saisie des résultats'!O85=1,1,0)+IF('Saisie des résultats'!P85=1,1,0)+IF('Saisie des résultats'!Q85=1,1,0)+IF('Saisie des résultats'!R85=1,1,0)+IF('Saisie des résultats'!AC85=1,1,0)+IF('Saisie des résultats'!AD85=1,1,0)+IF('Saisie des résultats'!AE85=1,1,0)+IF('Saisie des résultats'!AF85=1,1,0)+IF('Saisie des résultats'!AG85=1,1,0)+IF('Saisie des résultats'!AH85=1,1,0)+IF('Saisie des résultats'!AI85=1,1,0)+IF('Saisie des résultats'!AJ85=1,1,0)+IF('Saisie des résultats'!AK85=1,1,0)+IF('Saisie des résultats'!AV85=1,1,0)+IF('Saisie des résultats'!AX85=1,1,0))/16)</f>
      </c>
      <c r="E86" s="83">
        <f>IF(ISBLANK('Liste d''élèves'!C83),"",(IF('Saisie des résultats'!S85=1,1,0)+IF('Saisie des résultats'!T85=1,1,0)+IF('Saisie des résultats'!U85=1,1,0)+IF('Saisie des résultats'!V85=1,1,0)+IF('Saisie des résultats'!AA85=1,1,0)+IF('Saisie des résultats'!AB85=1,1,0)+IF('Saisie des résultats'!AL85=1,1,0)+IF('Saisie des résultats'!AM85=1,1,0)+IF('Saisie des résultats'!AN85=1,1,0)+IF('Saisie des résultats'!AO85=1,1,0)+IF('Saisie des résultats'!AT85=1,1,0))/11)</f>
      </c>
      <c r="F86" s="83">
        <f>IF(ISBLANK('Liste d''élèves'!C83),"",(IF('Saisie des résultats'!W85=1,1,0)+IF('Saisie des résultats'!X85=1,1,0)+IF('Saisie des résultats'!Y85=1,1,0)+IF('Saisie des résultats'!Z85=1,1,0)+IF('Saisie des résultats'!AP85=1,1,0)+IF('Saisie des résultats'!AQ85=1,1,0)+IF('Saisie des résultats'!AR85=1,1,0)+IF('Saisie des résultats'!AS85=1,1,0)+IF('Saisie des résultats'!AU85=1,1,0)+IF('Saisie des résultats'!AW85=1,1,0))/10)</f>
      </c>
      <c r="G86" s="85">
        <f>IF(ISBLANK('Liste d''élèves'!C83),"",COUNTIF('Saisie des résultats'!C85:AX85,1)/48)</f>
      </c>
    </row>
    <row r="87" spans="2:7" ht="12.75">
      <c r="B87" s="14">
        <f>IF(ISBLANK('Liste d''élèves'!C84),"",('Liste d''élèves'!C84))</f>
      </c>
      <c r="C87" s="84">
        <f>IF(ISBLANK('Liste d''élèves'!C84),"",(IF('Saisie des résultats'!C86=1,1,0)+IF('Saisie des résultats'!D86=1,1,0)+IF('Saisie des résultats'!E86=1,1,0)+IF('Saisie des résultats'!F86=1,1,0)+IF('Saisie des résultats'!G86=1,1,0)+IF('Saisie des résultats'!H86=1,1,0)+IF('Saisie des résultats'!I86=1,1,0)+IF('Saisie des résultats'!J86=1,1,0)+IF('Saisie des résultats'!K86=1,1,0)+IF('Saisie des résultats'!L86=1,1,0)+IF('Saisie des résultats'!M86=1,1,0))/11)</f>
      </c>
      <c r="D87" s="83">
        <f>IF(ISBLANK('Liste d''élèves'!C84),"",(IF('Saisie des résultats'!N86=1,1,0)+IF('Saisie des résultats'!O86=1,1,0)+IF('Saisie des résultats'!P86=1,1,0)+IF('Saisie des résultats'!Q86=1,1,0)+IF('Saisie des résultats'!R86=1,1,0)+IF('Saisie des résultats'!AC86=1,1,0)+IF('Saisie des résultats'!AD86=1,1,0)+IF('Saisie des résultats'!AE86=1,1,0)+IF('Saisie des résultats'!AF86=1,1,0)+IF('Saisie des résultats'!AG86=1,1,0)+IF('Saisie des résultats'!AH86=1,1,0)+IF('Saisie des résultats'!AI86=1,1,0)+IF('Saisie des résultats'!AJ86=1,1,0)+IF('Saisie des résultats'!AK86=1,1,0)+IF('Saisie des résultats'!AV86=1,1,0)+IF('Saisie des résultats'!AX86=1,1,0))/16)</f>
      </c>
      <c r="E87" s="83">
        <f>IF(ISBLANK('Liste d''élèves'!C84),"",(IF('Saisie des résultats'!S86=1,1,0)+IF('Saisie des résultats'!T86=1,1,0)+IF('Saisie des résultats'!U86=1,1,0)+IF('Saisie des résultats'!V86=1,1,0)+IF('Saisie des résultats'!AA86=1,1,0)+IF('Saisie des résultats'!AB86=1,1,0)+IF('Saisie des résultats'!AL86=1,1,0)+IF('Saisie des résultats'!AM86=1,1,0)+IF('Saisie des résultats'!AN86=1,1,0)+IF('Saisie des résultats'!AO86=1,1,0)+IF('Saisie des résultats'!AT86=1,1,0))/11)</f>
      </c>
      <c r="F87" s="83">
        <f>IF(ISBLANK('Liste d''élèves'!C84),"",(IF('Saisie des résultats'!W86=1,1,0)+IF('Saisie des résultats'!X86=1,1,0)+IF('Saisie des résultats'!Y86=1,1,0)+IF('Saisie des résultats'!Z86=1,1,0)+IF('Saisie des résultats'!AP86=1,1,0)+IF('Saisie des résultats'!AQ86=1,1,0)+IF('Saisie des résultats'!AR86=1,1,0)+IF('Saisie des résultats'!AS86=1,1,0)+IF('Saisie des résultats'!AU86=1,1,0)+IF('Saisie des résultats'!AW86=1,1,0))/10)</f>
      </c>
      <c r="G87" s="85">
        <f>IF(ISBLANK('Liste d''élèves'!C84),"",COUNTIF('Saisie des résultats'!C86:AX86,1)/48)</f>
      </c>
    </row>
    <row r="88" spans="2:7" ht="12.75">
      <c r="B88" s="14">
        <f>IF(ISBLANK('Liste d''élèves'!C85),"",('Liste d''élèves'!C85))</f>
      </c>
      <c r="C88" s="84">
        <f>IF(ISBLANK('Liste d''élèves'!C85),"",(IF('Saisie des résultats'!C87=1,1,0)+IF('Saisie des résultats'!D87=1,1,0)+IF('Saisie des résultats'!E87=1,1,0)+IF('Saisie des résultats'!F87=1,1,0)+IF('Saisie des résultats'!G87=1,1,0)+IF('Saisie des résultats'!H87=1,1,0)+IF('Saisie des résultats'!I87=1,1,0)+IF('Saisie des résultats'!J87=1,1,0)+IF('Saisie des résultats'!K87=1,1,0)+IF('Saisie des résultats'!L87=1,1,0)+IF('Saisie des résultats'!M87=1,1,0))/11)</f>
      </c>
      <c r="D88" s="83">
        <f>IF(ISBLANK('Liste d''élèves'!C85),"",(IF('Saisie des résultats'!N87=1,1,0)+IF('Saisie des résultats'!O87=1,1,0)+IF('Saisie des résultats'!P87=1,1,0)+IF('Saisie des résultats'!Q87=1,1,0)+IF('Saisie des résultats'!R87=1,1,0)+IF('Saisie des résultats'!AC87=1,1,0)+IF('Saisie des résultats'!AD87=1,1,0)+IF('Saisie des résultats'!AE87=1,1,0)+IF('Saisie des résultats'!AF87=1,1,0)+IF('Saisie des résultats'!AG87=1,1,0)+IF('Saisie des résultats'!AH87=1,1,0)+IF('Saisie des résultats'!AI87=1,1,0)+IF('Saisie des résultats'!AJ87=1,1,0)+IF('Saisie des résultats'!AK87=1,1,0)+IF('Saisie des résultats'!AV87=1,1,0)+IF('Saisie des résultats'!AX87=1,1,0))/16)</f>
      </c>
      <c r="E88" s="83">
        <f>IF(ISBLANK('Liste d''élèves'!C85),"",(IF('Saisie des résultats'!S87=1,1,0)+IF('Saisie des résultats'!T87=1,1,0)+IF('Saisie des résultats'!U87=1,1,0)+IF('Saisie des résultats'!V87=1,1,0)+IF('Saisie des résultats'!AA87=1,1,0)+IF('Saisie des résultats'!AB87=1,1,0)+IF('Saisie des résultats'!AL87=1,1,0)+IF('Saisie des résultats'!AM87=1,1,0)+IF('Saisie des résultats'!AN87=1,1,0)+IF('Saisie des résultats'!AO87=1,1,0)+IF('Saisie des résultats'!AT87=1,1,0))/11)</f>
      </c>
      <c r="F88" s="83">
        <f>IF(ISBLANK('Liste d''élèves'!C85),"",(IF('Saisie des résultats'!W87=1,1,0)+IF('Saisie des résultats'!X87=1,1,0)+IF('Saisie des résultats'!Y87=1,1,0)+IF('Saisie des résultats'!Z87=1,1,0)+IF('Saisie des résultats'!AP87=1,1,0)+IF('Saisie des résultats'!AQ87=1,1,0)+IF('Saisie des résultats'!AR87=1,1,0)+IF('Saisie des résultats'!AS87=1,1,0)+IF('Saisie des résultats'!AU87=1,1,0)+IF('Saisie des résultats'!AW87=1,1,0))/10)</f>
      </c>
      <c r="G88" s="85">
        <f>IF(ISBLANK('Liste d''élèves'!C85),"",COUNTIF('Saisie des résultats'!C87:AX87,1)/48)</f>
      </c>
    </row>
    <row r="89" spans="2:7" ht="12.75">
      <c r="B89" s="14">
        <f>IF(ISBLANK('Liste d''élèves'!C86),"",('Liste d''élèves'!C86))</f>
      </c>
      <c r="C89" s="84">
        <f>IF(ISBLANK('Liste d''élèves'!C86),"",(IF('Saisie des résultats'!C88=1,1,0)+IF('Saisie des résultats'!D88=1,1,0)+IF('Saisie des résultats'!E88=1,1,0)+IF('Saisie des résultats'!F88=1,1,0)+IF('Saisie des résultats'!G88=1,1,0)+IF('Saisie des résultats'!H88=1,1,0)+IF('Saisie des résultats'!I88=1,1,0)+IF('Saisie des résultats'!J88=1,1,0)+IF('Saisie des résultats'!K88=1,1,0)+IF('Saisie des résultats'!L88=1,1,0)+IF('Saisie des résultats'!M88=1,1,0))/11)</f>
      </c>
      <c r="D89" s="83">
        <f>IF(ISBLANK('Liste d''élèves'!C86),"",(IF('Saisie des résultats'!N88=1,1,0)+IF('Saisie des résultats'!O88=1,1,0)+IF('Saisie des résultats'!P88=1,1,0)+IF('Saisie des résultats'!Q88=1,1,0)+IF('Saisie des résultats'!R88=1,1,0)+IF('Saisie des résultats'!AC88=1,1,0)+IF('Saisie des résultats'!AD88=1,1,0)+IF('Saisie des résultats'!AE88=1,1,0)+IF('Saisie des résultats'!AF88=1,1,0)+IF('Saisie des résultats'!AG88=1,1,0)+IF('Saisie des résultats'!AH88=1,1,0)+IF('Saisie des résultats'!AI88=1,1,0)+IF('Saisie des résultats'!AJ88=1,1,0)+IF('Saisie des résultats'!AK88=1,1,0)+IF('Saisie des résultats'!AV88=1,1,0)+IF('Saisie des résultats'!AX88=1,1,0))/16)</f>
      </c>
      <c r="E89" s="83">
        <f>IF(ISBLANK('Liste d''élèves'!C86),"",(IF('Saisie des résultats'!S88=1,1,0)+IF('Saisie des résultats'!T88=1,1,0)+IF('Saisie des résultats'!U88=1,1,0)+IF('Saisie des résultats'!V88=1,1,0)+IF('Saisie des résultats'!AA88=1,1,0)+IF('Saisie des résultats'!AB88=1,1,0)+IF('Saisie des résultats'!AL88=1,1,0)+IF('Saisie des résultats'!AM88=1,1,0)+IF('Saisie des résultats'!AN88=1,1,0)+IF('Saisie des résultats'!AO88=1,1,0)+IF('Saisie des résultats'!AT88=1,1,0))/11)</f>
      </c>
      <c r="F89" s="83">
        <f>IF(ISBLANK('Liste d''élèves'!C86),"",(IF('Saisie des résultats'!W88=1,1,0)+IF('Saisie des résultats'!X88=1,1,0)+IF('Saisie des résultats'!Y88=1,1,0)+IF('Saisie des résultats'!Z88=1,1,0)+IF('Saisie des résultats'!AP88=1,1,0)+IF('Saisie des résultats'!AQ88=1,1,0)+IF('Saisie des résultats'!AR88=1,1,0)+IF('Saisie des résultats'!AS88=1,1,0)+IF('Saisie des résultats'!AU88=1,1,0)+IF('Saisie des résultats'!AW88=1,1,0))/10)</f>
      </c>
      <c r="G89" s="85">
        <f>IF(ISBLANK('Liste d''élèves'!C86),"",COUNTIF('Saisie des résultats'!C88:AX88,1)/48)</f>
      </c>
    </row>
    <row r="90" spans="2:7" ht="12.75">
      <c r="B90" s="14">
        <f>IF(ISBLANK('Liste d''élèves'!C87),"",('Liste d''élèves'!C87))</f>
      </c>
      <c r="C90" s="84">
        <f>IF(ISBLANK('Liste d''élèves'!C87),"",(IF('Saisie des résultats'!C89=1,1,0)+IF('Saisie des résultats'!D89=1,1,0)+IF('Saisie des résultats'!E89=1,1,0)+IF('Saisie des résultats'!F89=1,1,0)+IF('Saisie des résultats'!G89=1,1,0)+IF('Saisie des résultats'!H89=1,1,0)+IF('Saisie des résultats'!I89=1,1,0)+IF('Saisie des résultats'!J89=1,1,0)+IF('Saisie des résultats'!K89=1,1,0)+IF('Saisie des résultats'!L89=1,1,0)+IF('Saisie des résultats'!M89=1,1,0))/11)</f>
      </c>
      <c r="D90" s="83">
        <f>IF(ISBLANK('Liste d''élèves'!C87),"",(IF('Saisie des résultats'!N89=1,1,0)+IF('Saisie des résultats'!O89=1,1,0)+IF('Saisie des résultats'!P89=1,1,0)+IF('Saisie des résultats'!Q89=1,1,0)+IF('Saisie des résultats'!R89=1,1,0)+IF('Saisie des résultats'!AC89=1,1,0)+IF('Saisie des résultats'!AD89=1,1,0)+IF('Saisie des résultats'!AE89=1,1,0)+IF('Saisie des résultats'!AF89=1,1,0)+IF('Saisie des résultats'!AG89=1,1,0)+IF('Saisie des résultats'!AH89=1,1,0)+IF('Saisie des résultats'!AI89=1,1,0)+IF('Saisie des résultats'!AJ89=1,1,0)+IF('Saisie des résultats'!AK89=1,1,0)+IF('Saisie des résultats'!AV89=1,1,0)+IF('Saisie des résultats'!AX89=1,1,0))/16)</f>
      </c>
      <c r="E90" s="83">
        <f>IF(ISBLANK('Liste d''élèves'!C87),"",(IF('Saisie des résultats'!S89=1,1,0)+IF('Saisie des résultats'!T89=1,1,0)+IF('Saisie des résultats'!U89=1,1,0)+IF('Saisie des résultats'!V89=1,1,0)+IF('Saisie des résultats'!AA89=1,1,0)+IF('Saisie des résultats'!AB89=1,1,0)+IF('Saisie des résultats'!AL89=1,1,0)+IF('Saisie des résultats'!AM89=1,1,0)+IF('Saisie des résultats'!AN89=1,1,0)+IF('Saisie des résultats'!AO89=1,1,0)+IF('Saisie des résultats'!AT89=1,1,0))/11)</f>
      </c>
      <c r="F90" s="83">
        <f>IF(ISBLANK('Liste d''élèves'!C87),"",(IF('Saisie des résultats'!W89=1,1,0)+IF('Saisie des résultats'!X89=1,1,0)+IF('Saisie des résultats'!Y89=1,1,0)+IF('Saisie des résultats'!Z89=1,1,0)+IF('Saisie des résultats'!AP89=1,1,0)+IF('Saisie des résultats'!AQ89=1,1,0)+IF('Saisie des résultats'!AR89=1,1,0)+IF('Saisie des résultats'!AS89=1,1,0)+IF('Saisie des résultats'!AU89=1,1,0)+IF('Saisie des résultats'!AW89=1,1,0))/10)</f>
      </c>
      <c r="G90" s="85">
        <f>IF(ISBLANK('Liste d''élèves'!C87),"",COUNTIF('Saisie des résultats'!C89:AX89,1)/48)</f>
      </c>
    </row>
    <row r="91" spans="2:7" ht="12.75">
      <c r="B91" s="14">
        <f>IF(ISBLANK('Liste d''élèves'!C88),"",('Liste d''élèves'!C88))</f>
      </c>
      <c r="C91" s="84">
        <f>IF(ISBLANK('Liste d''élèves'!C88),"",(IF('Saisie des résultats'!C90=1,1,0)+IF('Saisie des résultats'!D90=1,1,0)+IF('Saisie des résultats'!E90=1,1,0)+IF('Saisie des résultats'!F90=1,1,0)+IF('Saisie des résultats'!G90=1,1,0)+IF('Saisie des résultats'!H90=1,1,0)+IF('Saisie des résultats'!I90=1,1,0)+IF('Saisie des résultats'!J90=1,1,0)+IF('Saisie des résultats'!K90=1,1,0)+IF('Saisie des résultats'!L90=1,1,0)+IF('Saisie des résultats'!M90=1,1,0))/11)</f>
      </c>
      <c r="D91" s="83">
        <f>IF(ISBLANK('Liste d''élèves'!C88),"",(IF('Saisie des résultats'!N90=1,1,0)+IF('Saisie des résultats'!O90=1,1,0)+IF('Saisie des résultats'!P90=1,1,0)+IF('Saisie des résultats'!Q90=1,1,0)+IF('Saisie des résultats'!R90=1,1,0)+IF('Saisie des résultats'!AC90=1,1,0)+IF('Saisie des résultats'!AD90=1,1,0)+IF('Saisie des résultats'!AE90=1,1,0)+IF('Saisie des résultats'!AF90=1,1,0)+IF('Saisie des résultats'!AG90=1,1,0)+IF('Saisie des résultats'!AH90=1,1,0)+IF('Saisie des résultats'!AI90=1,1,0)+IF('Saisie des résultats'!AJ90=1,1,0)+IF('Saisie des résultats'!AK90=1,1,0)+IF('Saisie des résultats'!AV90=1,1,0)+IF('Saisie des résultats'!AX90=1,1,0))/16)</f>
      </c>
      <c r="E91" s="83">
        <f>IF(ISBLANK('Liste d''élèves'!C88),"",(IF('Saisie des résultats'!S90=1,1,0)+IF('Saisie des résultats'!T90=1,1,0)+IF('Saisie des résultats'!U90=1,1,0)+IF('Saisie des résultats'!V90=1,1,0)+IF('Saisie des résultats'!AA90=1,1,0)+IF('Saisie des résultats'!AB90=1,1,0)+IF('Saisie des résultats'!AL90=1,1,0)+IF('Saisie des résultats'!AM90=1,1,0)+IF('Saisie des résultats'!AN90=1,1,0)+IF('Saisie des résultats'!AO90=1,1,0)+IF('Saisie des résultats'!AT90=1,1,0))/11)</f>
      </c>
      <c r="F91" s="83">
        <f>IF(ISBLANK('Liste d''élèves'!C88),"",(IF('Saisie des résultats'!W90=1,1,0)+IF('Saisie des résultats'!X90=1,1,0)+IF('Saisie des résultats'!Y90=1,1,0)+IF('Saisie des résultats'!Z90=1,1,0)+IF('Saisie des résultats'!AP90=1,1,0)+IF('Saisie des résultats'!AQ90=1,1,0)+IF('Saisie des résultats'!AR90=1,1,0)+IF('Saisie des résultats'!AS90=1,1,0)+IF('Saisie des résultats'!AU90=1,1,0)+IF('Saisie des résultats'!AW90=1,1,0))/10)</f>
      </c>
      <c r="G91" s="85">
        <f>IF(ISBLANK('Liste d''élèves'!C88),"",COUNTIF('Saisie des résultats'!C90:AX90,1)/48)</f>
      </c>
    </row>
    <row r="92" spans="2:7" ht="12.75">
      <c r="B92" s="14">
        <f>IF(ISBLANK('Liste d''élèves'!C89),"",('Liste d''élèves'!C89))</f>
      </c>
      <c r="C92" s="84">
        <f>IF(ISBLANK('Liste d''élèves'!C89),"",(IF('Saisie des résultats'!C91=1,1,0)+IF('Saisie des résultats'!D91=1,1,0)+IF('Saisie des résultats'!E91=1,1,0)+IF('Saisie des résultats'!F91=1,1,0)+IF('Saisie des résultats'!G91=1,1,0)+IF('Saisie des résultats'!H91=1,1,0)+IF('Saisie des résultats'!I91=1,1,0)+IF('Saisie des résultats'!J91=1,1,0)+IF('Saisie des résultats'!K91=1,1,0)+IF('Saisie des résultats'!L91=1,1,0)+IF('Saisie des résultats'!M91=1,1,0))/11)</f>
      </c>
      <c r="D92" s="83">
        <f>IF(ISBLANK('Liste d''élèves'!C89),"",(IF('Saisie des résultats'!N91=1,1,0)+IF('Saisie des résultats'!O91=1,1,0)+IF('Saisie des résultats'!P91=1,1,0)+IF('Saisie des résultats'!Q91=1,1,0)+IF('Saisie des résultats'!R91=1,1,0)+IF('Saisie des résultats'!AC91=1,1,0)+IF('Saisie des résultats'!AD91=1,1,0)+IF('Saisie des résultats'!AE91=1,1,0)+IF('Saisie des résultats'!AF91=1,1,0)+IF('Saisie des résultats'!AG91=1,1,0)+IF('Saisie des résultats'!AH91=1,1,0)+IF('Saisie des résultats'!AI91=1,1,0)+IF('Saisie des résultats'!AJ91=1,1,0)+IF('Saisie des résultats'!AK91=1,1,0)+IF('Saisie des résultats'!AV91=1,1,0)+IF('Saisie des résultats'!AX91=1,1,0))/16)</f>
      </c>
      <c r="E92" s="83">
        <f>IF(ISBLANK('Liste d''élèves'!C89),"",(IF('Saisie des résultats'!S91=1,1,0)+IF('Saisie des résultats'!T91=1,1,0)+IF('Saisie des résultats'!U91=1,1,0)+IF('Saisie des résultats'!V91=1,1,0)+IF('Saisie des résultats'!AA91=1,1,0)+IF('Saisie des résultats'!AB91=1,1,0)+IF('Saisie des résultats'!AL91=1,1,0)+IF('Saisie des résultats'!AM91=1,1,0)+IF('Saisie des résultats'!AN91=1,1,0)+IF('Saisie des résultats'!AO91=1,1,0)+IF('Saisie des résultats'!AT91=1,1,0))/11)</f>
      </c>
      <c r="F92" s="83">
        <f>IF(ISBLANK('Liste d''élèves'!C89),"",(IF('Saisie des résultats'!W91=1,1,0)+IF('Saisie des résultats'!X91=1,1,0)+IF('Saisie des résultats'!Y91=1,1,0)+IF('Saisie des résultats'!Z91=1,1,0)+IF('Saisie des résultats'!AP91=1,1,0)+IF('Saisie des résultats'!AQ91=1,1,0)+IF('Saisie des résultats'!AR91=1,1,0)+IF('Saisie des résultats'!AS91=1,1,0)+IF('Saisie des résultats'!AU91=1,1,0)+IF('Saisie des résultats'!AW91=1,1,0))/10)</f>
      </c>
      <c r="G92" s="85">
        <f>IF(ISBLANK('Liste d''élèves'!C89),"",COUNTIF('Saisie des résultats'!C91:AX91,1)/48)</f>
      </c>
    </row>
    <row r="93" spans="2:7" ht="12.75">
      <c r="B93" s="14">
        <f>IF(ISBLANK('Liste d''élèves'!C90),"",('Liste d''élèves'!C90))</f>
      </c>
      <c r="C93" s="84">
        <f>IF(ISBLANK('Liste d''élèves'!C90),"",(IF('Saisie des résultats'!C92=1,1,0)+IF('Saisie des résultats'!D92=1,1,0)+IF('Saisie des résultats'!E92=1,1,0)+IF('Saisie des résultats'!F92=1,1,0)+IF('Saisie des résultats'!G92=1,1,0)+IF('Saisie des résultats'!H92=1,1,0)+IF('Saisie des résultats'!I92=1,1,0)+IF('Saisie des résultats'!J92=1,1,0)+IF('Saisie des résultats'!K92=1,1,0)+IF('Saisie des résultats'!L92=1,1,0)+IF('Saisie des résultats'!M92=1,1,0))/11)</f>
      </c>
      <c r="D93" s="83">
        <f>IF(ISBLANK('Liste d''élèves'!C90),"",(IF('Saisie des résultats'!N92=1,1,0)+IF('Saisie des résultats'!O92=1,1,0)+IF('Saisie des résultats'!P92=1,1,0)+IF('Saisie des résultats'!Q92=1,1,0)+IF('Saisie des résultats'!R92=1,1,0)+IF('Saisie des résultats'!AC92=1,1,0)+IF('Saisie des résultats'!AD92=1,1,0)+IF('Saisie des résultats'!AE92=1,1,0)+IF('Saisie des résultats'!AF92=1,1,0)+IF('Saisie des résultats'!AG92=1,1,0)+IF('Saisie des résultats'!AH92=1,1,0)+IF('Saisie des résultats'!AI92=1,1,0)+IF('Saisie des résultats'!AJ92=1,1,0)+IF('Saisie des résultats'!AK92=1,1,0)+IF('Saisie des résultats'!AV92=1,1,0)+IF('Saisie des résultats'!AX92=1,1,0))/16)</f>
      </c>
      <c r="E93" s="83">
        <f>IF(ISBLANK('Liste d''élèves'!C90),"",(IF('Saisie des résultats'!S92=1,1,0)+IF('Saisie des résultats'!T92=1,1,0)+IF('Saisie des résultats'!U92=1,1,0)+IF('Saisie des résultats'!V92=1,1,0)+IF('Saisie des résultats'!AA92=1,1,0)+IF('Saisie des résultats'!AB92=1,1,0)+IF('Saisie des résultats'!AL92=1,1,0)+IF('Saisie des résultats'!AM92=1,1,0)+IF('Saisie des résultats'!AN92=1,1,0)+IF('Saisie des résultats'!AO92=1,1,0)+IF('Saisie des résultats'!AT92=1,1,0))/11)</f>
      </c>
      <c r="F93" s="83">
        <f>IF(ISBLANK('Liste d''élèves'!C90),"",(IF('Saisie des résultats'!W92=1,1,0)+IF('Saisie des résultats'!X92=1,1,0)+IF('Saisie des résultats'!Y92=1,1,0)+IF('Saisie des résultats'!Z92=1,1,0)+IF('Saisie des résultats'!AP92=1,1,0)+IF('Saisie des résultats'!AQ92=1,1,0)+IF('Saisie des résultats'!AR92=1,1,0)+IF('Saisie des résultats'!AS92=1,1,0)+IF('Saisie des résultats'!AU92=1,1,0)+IF('Saisie des résultats'!AW92=1,1,0))/10)</f>
      </c>
      <c r="G93" s="85">
        <f>IF(ISBLANK('Liste d''élèves'!C90),"",COUNTIF('Saisie des résultats'!C92:AX92,1)/48)</f>
      </c>
    </row>
    <row r="94" spans="2:7" ht="12.75">
      <c r="B94" s="14">
        <f>IF(ISBLANK('Liste d''élèves'!C91),"",('Liste d''élèves'!C91))</f>
      </c>
      <c r="C94" s="84">
        <f>IF(ISBLANK('Liste d''élèves'!C91),"",(IF('Saisie des résultats'!C93=1,1,0)+IF('Saisie des résultats'!D93=1,1,0)+IF('Saisie des résultats'!E93=1,1,0)+IF('Saisie des résultats'!F93=1,1,0)+IF('Saisie des résultats'!G93=1,1,0)+IF('Saisie des résultats'!H93=1,1,0)+IF('Saisie des résultats'!I93=1,1,0)+IF('Saisie des résultats'!J93=1,1,0)+IF('Saisie des résultats'!K93=1,1,0)+IF('Saisie des résultats'!L93=1,1,0)+IF('Saisie des résultats'!M93=1,1,0))/11)</f>
      </c>
      <c r="D94" s="83">
        <f>IF(ISBLANK('Liste d''élèves'!C91),"",(IF('Saisie des résultats'!N93=1,1,0)+IF('Saisie des résultats'!O93=1,1,0)+IF('Saisie des résultats'!P93=1,1,0)+IF('Saisie des résultats'!Q93=1,1,0)+IF('Saisie des résultats'!R93=1,1,0)+IF('Saisie des résultats'!AC93=1,1,0)+IF('Saisie des résultats'!AD93=1,1,0)+IF('Saisie des résultats'!AE93=1,1,0)+IF('Saisie des résultats'!AF93=1,1,0)+IF('Saisie des résultats'!AG93=1,1,0)+IF('Saisie des résultats'!AH93=1,1,0)+IF('Saisie des résultats'!AI93=1,1,0)+IF('Saisie des résultats'!AJ93=1,1,0)+IF('Saisie des résultats'!AK93=1,1,0)+IF('Saisie des résultats'!AV93=1,1,0)+IF('Saisie des résultats'!AX93=1,1,0))/16)</f>
      </c>
      <c r="E94" s="83">
        <f>IF(ISBLANK('Liste d''élèves'!C91),"",(IF('Saisie des résultats'!S93=1,1,0)+IF('Saisie des résultats'!T93=1,1,0)+IF('Saisie des résultats'!U93=1,1,0)+IF('Saisie des résultats'!V93=1,1,0)+IF('Saisie des résultats'!AA93=1,1,0)+IF('Saisie des résultats'!AB93=1,1,0)+IF('Saisie des résultats'!AL93=1,1,0)+IF('Saisie des résultats'!AM93=1,1,0)+IF('Saisie des résultats'!AN93=1,1,0)+IF('Saisie des résultats'!AO93=1,1,0)+IF('Saisie des résultats'!AT93=1,1,0))/11)</f>
      </c>
      <c r="F94" s="83">
        <f>IF(ISBLANK('Liste d''élèves'!C91),"",(IF('Saisie des résultats'!W93=1,1,0)+IF('Saisie des résultats'!X93=1,1,0)+IF('Saisie des résultats'!Y93=1,1,0)+IF('Saisie des résultats'!Z93=1,1,0)+IF('Saisie des résultats'!AP93=1,1,0)+IF('Saisie des résultats'!AQ93=1,1,0)+IF('Saisie des résultats'!AR93=1,1,0)+IF('Saisie des résultats'!AS93=1,1,0)+IF('Saisie des résultats'!AU93=1,1,0)+IF('Saisie des résultats'!AW93=1,1,0))/10)</f>
      </c>
      <c r="G94" s="85">
        <f>IF(ISBLANK('Liste d''élèves'!C91),"",COUNTIF('Saisie des résultats'!C93:AX93,1)/48)</f>
      </c>
    </row>
    <row r="95" spans="2:7" ht="12.75">
      <c r="B95" s="14">
        <f>IF(ISBLANK('Liste d''élèves'!C92),"",('Liste d''élèves'!C92))</f>
      </c>
      <c r="C95" s="84">
        <f>IF(ISBLANK('Liste d''élèves'!C92),"",(IF('Saisie des résultats'!C94=1,1,0)+IF('Saisie des résultats'!D94=1,1,0)+IF('Saisie des résultats'!E94=1,1,0)+IF('Saisie des résultats'!F94=1,1,0)+IF('Saisie des résultats'!G94=1,1,0)+IF('Saisie des résultats'!H94=1,1,0)+IF('Saisie des résultats'!I94=1,1,0)+IF('Saisie des résultats'!J94=1,1,0)+IF('Saisie des résultats'!K94=1,1,0)+IF('Saisie des résultats'!L94=1,1,0)+IF('Saisie des résultats'!M94=1,1,0))/11)</f>
      </c>
      <c r="D95" s="83">
        <f>IF(ISBLANK('Liste d''élèves'!C92),"",(IF('Saisie des résultats'!N94=1,1,0)+IF('Saisie des résultats'!O94=1,1,0)+IF('Saisie des résultats'!P94=1,1,0)+IF('Saisie des résultats'!Q94=1,1,0)+IF('Saisie des résultats'!R94=1,1,0)+IF('Saisie des résultats'!AC94=1,1,0)+IF('Saisie des résultats'!AD94=1,1,0)+IF('Saisie des résultats'!AE94=1,1,0)+IF('Saisie des résultats'!AF94=1,1,0)+IF('Saisie des résultats'!AG94=1,1,0)+IF('Saisie des résultats'!AH94=1,1,0)+IF('Saisie des résultats'!AI94=1,1,0)+IF('Saisie des résultats'!AJ94=1,1,0)+IF('Saisie des résultats'!AK94=1,1,0)+IF('Saisie des résultats'!AV94=1,1,0)+IF('Saisie des résultats'!AX94=1,1,0))/16)</f>
      </c>
      <c r="E95" s="83">
        <f>IF(ISBLANK('Liste d''élèves'!C92),"",(IF('Saisie des résultats'!S94=1,1,0)+IF('Saisie des résultats'!T94=1,1,0)+IF('Saisie des résultats'!U94=1,1,0)+IF('Saisie des résultats'!V94=1,1,0)+IF('Saisie des résultats'!AA94=1,1,0)+IF('Saisie des résultats'!AB94=1,1,0)+IF('Saisie des résultats'!AL94=1,1,0)+IF('Saisie des résultats'!AM94=1,1,0)+IF('Saisie des résultats'!AN94=1,1,0)+IF('Saisie des résultats'!AO94=1,1,0)+IF('Saisie des résultats'!AT94=1,1,0))/11)</f>
      </c>
      <c r="F95" s="83">
        <f>IF(ISBLANK('Liste d''élèves'!C92),"",(IF('Saisie des résultats'!W94=1,1,0)+IF('Saisie des résultats'!X94=1,1,0)+IF('Saisie des résultats'!Y94=1,1,0)+IF('Saisie des résultats'!Z94=1,1,0)+IF('Saisie des résultats'!AP94=1,1,0)+IF('Saisie des résultats'!AQ94=1,1,0)+IF('Saisie des résultats'!AR94=1,1,0)+IF('Saisie des résultats'!AS94=1,1,0)+IF('Saisie des résultats'!AU94=1,1,0)+IF('Saisie des résultats'!AW94=1,1,0))/10)</f>
      </c>
      <c r="G95" s="85">
        <f>IF(ISBLANK('Liste d''élèves'!C92),"",COUNTIF('Saisie des résultats'!C94:AX94,1)/48)</f>
      </c>
    </row>
    <row r="96" spans="2:7" ht="12.75">
      <c r="B96" s="14">
        <f>IF(ISBLANK('Liste d''élèves'!C93),"",('Liste d''élèves'!C93))</f>
      </c>
      <c r="C96" s="84">
        <f>IF(ISBLANK('Liste d''élèves'!C93),"",(IF('Saisie des résultats'!C95=1,1,0)+IF('Saisie des résultats'!D95=1,1,0)+IF('Saisie des résultats'!E95=1,1,0)+IF('Saisie des résultats'!F95=1,1,0)+IF('Saisie des résultats'!G95=1,1,0)+IF('Saisie des résultats'!H95=1,1,0)+IF('Saisie des résultats'!I95=1,1,0)+IF('Saisie des résultats'!J95=1,1,0)+IF('Saisie des résultats'!K95=1,1,0)+IF('Saisie des résultats'!L95=1,1,0)+IF('Saisie des résultats'!M95=1,1,0))/11)</f>
      </c>
      <c r="D96" s="83">
        <f>IF(ISBLANK('Liste d''élèves'!C93),"",(IF('Saisie des résultats'!N95=1,1,0)+IF('Saisie des résultats'!O95=1,1,0)+IF('Saisie des résultats'!P95=1,1,0)+IF('Saisie des résultats'!Q95=1,1,0)+IF('Saisie des résultats'!R95=1,1,0)+IF('Saisie des résultats'!AC95=1,1,0)+IF('Saisie des résultats'!AD95=1,1,0)+IF('Saisie des résultats'!AE95=1,1,0)+IF('Saisie des résultats'!AF95=1,1,0)+IF('Saisie des résultats'!AG95=1,1,0)+IF('Saisie des résultats'!AH95=1,1,0)+IF('Saisie des résultats'!AI95=1,1,0)+IF('Saisie des résultats'!AJ95=1,1,0)+IF('Saisie des résultats'!AK95=1,1,0)+IF('Saisie des résultats'!AV95=1,1,0)+IF('Saisie des résultats'!AX95=1,1,0))/16)</f>
      </c>
      <c r="E96" s="83">
        <f>IF(ISBLANK('Liste d''élèves'!C93),"",(IF('Saisie des résultats'!S95=1,1,0)+IF('Saisie des résultats'!T95=1,1,0)+IF('Saisie des résultats'!U95=1,1,0)+IF('Saisie des résultats'!V95=1,1,0)+IF('Saisie des résultats'!AA95=1,1,0)+IF('Saisie des résultats'!AB95=1,1,0)+IF('Saisie des résultats'!AL95=1,1,0)+IF('Saisie des résultats'!AM95=1,1,0)+IF('Saisie des résultats'!AN95=1,1,0)+IF('Saisie des résultats'!AO95=1,1,0)+IF('Saisie des résultats'!AT95=1,1,0))/11)</f>
      </c>
      <c r="F96" s="83">
        <f>IF(ISBLANK('Liste d''élèves'!C93),"",(IF('Saisie des résultats'!W95=1,1,0)+IF('Saisie des résultats'!X95=1,1,0)+IF('Saisie des résultats'!Y95=1,1,0)+IF('Saisie des résultats'!Z95=1,1,0)+IF('Saisie des résultats'!AP95=1,1,0)+IF('Saisie des résultats'!AQ95=1,1,0)+IF('Saisie des résultats'!AR95=1,1,0)+IF('Saisie des résultats'!AS95=1,1,0)+IF('Saisie des résultats'!AU95=1,1,0)+IF('Saisie des résultats'!AW95=1,1,0))/10)</f>
      </c>
      <c r="G96" s="85">
        <f>IF(ISBLANK('Liste d''élèves'!C93),"",COUNTIF('Saisie des résultats'!C95:AX95,1)/48)</f>
      </c>
    </row>
    <row r="97" spans="2:7" ht="12.75">
      <c r="B97" s="14">
        <f>IF(ISBLANK('Liste d''élèves'!C94),"",('Liste d''élèves'!C94))</f>
      </c>
      <c r="C97" s="84">
        <f>IF(ISBLANK('Liste d''élèves'!C94),"",(IF('Saisie des résultats'!C96=1,1,0)+IF('Saisie des résultats'!D96=1,1,0)+IF('Saisie des résultats'!E96=1,1,0)+IF('Saisie des résultats'!F96=1,1,0)+IF('Saisie des résultats'!G96=1,1,0)+IF('Saisie des résultats'!H96=1,1,0)+IF('Saisie des résultats'!I96=1,1,0)+IF('Saisie des résultats'!J96=1,1,0)+IF('Saisie des résultats'!K96=1,1,0)+IF('Saisie des résultats'!L96=1,1,0)+IF('Saisie des résultats'!M96=1,1,0))/11)</f>
      </c>
      <c r="D97" s="83">
        <f>IF(ISBLANK('Liste d''élèves'!C94),"",(IF('Saisie des résultats'!N96=1,1,0)+IF('Saisie des résultats'!O96=1,1,0)+IF('Saisie des résultats'!P96=1,1,0)+IF('Saisie des résultats'!Q96=1,1,0)+IF('Saisie des résultats'!R96=1,1,0)+IF('Saisie des résultats'!AC96=1,1,0)+IF('Saisie des résultats'!AD96=1,1,0)+IF('Saisie des résultats'!AE96=1,1,0)+IF('Saisie des résultats'!AF96=1,1,0)+IF('Saisie des résultats'!AG96=1,1,0)+IF('Saisie des résultats'!AH96=1,1,0)+IF('Saisie des résultats'!AI96=1,1,0)+IF('Saisie des résultats'!AJ96=1,1,0)+IF('Saisie des résultats'!AK96=1,1,0)+IF('Saisie des résultats'!AV96=1,1,0)+IF('Saisie des résultats'!AX96=1,1,0))/16)</f>
      </c>
      <c r="E97" s="83">
        <f>IF(ISBLANK('Liste d''élèves'!C94),"",(IF('Saisie des résultats'!S96=1,1,0)+IF('Saisie des résultats'!T96=1,1,0)+IF('Saisie des résultats'!U96=1,1,0)+IF('Saisie des résultats'!V96=1,1,0)+IF('Saisie des résultats'!AA96=1,1,0)+IF('Saisie des résultats'!AB96=1,1,0)+IF('Saisie des résultats'!AL96=1,1,0)+IF('Saisie des résultats'!AM96=1,1,0)+IF('Saisie des résultats'!AN96=1,1,0)+IF('Saisie des résultats'!AO96=1,1,0)+IF('Saisie des résultats'!AT96=1,1,0))/11)</f>
      </c>
      <c r="F97" s="83">
        <f>IF(ISBLANK('Liste d''élèves'!C94),"",(IF('Saisie des résultats'!W96=1,1,0)+IF('Saisie des résultats'!X96=1,1,0)+IF('Saisie des résultats'!Y96=1,1,0)+IF('Saisie des résultats'!Z96=1,1,0)+IF('Saisie des résultats'!AP96=1,1,0)+IF('Saisie des résultats'!AQ96=1,1,0)+IF('Saisie des résultats'!AR96=1,1,0)+IF('Saisie des résultats'!AS96=1,1,0)+IF('Saisie des résultats'!AU96=1,1,0)+IF('Saisie des résultats'!AW96=1,1,0))/10)</f>
      </c>
      <c r="G97" s="85">
        <f>IF(ISBLANK('Liste d''élèves'!C94),"",COUNTIF('Saisie des résultats'!C96:AX96,1)/48)</f>
      </c>
    </row>
    <row r="98" spans="2:7" ht="12.75">
      <c r="B98" s="14">
        <f>IF(ISBLANK('Liste d''élèves'!C95),"",('Liste d''élèves'!C95))</f>
      </c>
      <c r="C98" s="84">
        <f>IF(ISBLANK('Liste d''élèves'!C95),"",(IF('Saisie des résultats'!C97=1,1,0)+IF('Saisie des résultats'!D97=1,1,0)+IF('Saisie des résultats'!E97=1,1,0)+IF('Saisie des résultats'!F97=1,1,0)+IF('Saisie des résultats'!G97=1,1,0)+IF('Saisie des résultats'!H97=1,1,0)+IF('Saisie des résultats'!I97=1,1,0)+IF('Saisie des résultats'!J97=1,1,0)+IF('Saisie des résultats'!K97=1,1,0)+IF('Saisie des résultats'!L97=1,1,0)+IF('Saisie des résultats'!M97=1,1,0))/11)</f>
      </c>
      <c r="D98" s="83">
        <f>IF(ISBLANK('Liste d''élèves'!C95),"",(IF('Saisie des résultats'!N97=1,1,0)+IF('Saisie des résultats'!O97=1,1,0)+IF('Saisie des résultats'!P97=1,1,0)+IF('Saisie des résultats'!Q97=1,1,0)+IF('Saisie des résultats'!R97=1,1,0)+IF('Saisie des résultats'!AC97=1,1,0)+IF('Saisie des résultats'!AD97=1,1,0)+IF('Saisie des résultats'!AE97=1,1,0)+IF('Saisie des résultats'!AF97=1,1,0)+IF('Saisie des résultats'!AG97=1,1,0)+IF('Saisie des résultats'!AH97=1,1,0)+IF('Saisie des résultats'!AI97=1,1,0)+IF('Saisie des résultats'!AJ97=1,1,0)+IF('Saisie des résultats'!AK97=1,1,0)+IF('Saisie des résultats'!AV97=1,1,0)+IF('Saisie des résultats'!AX97=1,1,0))/16)</f>
      </c>
      <c r="E98" s="83">
        <f>IF(ISBLANK('Liste d''élèves'!C95),"",(IF('Saisie des résultats'!S97=1,1,0)+IF('Saisie des résultats'!T97=1,1,0)+IF('Saisie des résultats'!U97=1,1,0)+IF('Saisie des résultats'!V97=1,1,0)+IF('Saisie des résultats'!AA97=1,1,0)+IF('Saisie des résultats'!AB97=1,1,0)+IF('Saisie des résultats'!AL97=1,1,0)+IF('Saisie des résultats'!AM97=1,1,0)+IF('Saisie des résultats'!AN97=1,1,0)+IF('Saisie des résultats'!AO97=1,1,0)+IF('Saisie des résultats'!AT97=1,1,0))/11)</f>
      </c>
      <c r="F98" s="83">
        <f>IF(ISBLANK('Liste d''élèves'!C95),"",(IF('Saisie des résultats'!W97=1,1,0)+IF('Saisie des résultats'!X97=1,1,0)+IF('Saisie des résultats'!Y97=1,1,0)+IF('Saisie des résultats'!Z97=1,1,0)+IF('Saisie des résultats'!AP97=1,1,0)+IF('Saisie des résultats'!AQ97=1,1,0)+IF('Saisie des résultats'!AR97=1,1,0)+IF('Saisie des résultats'!AS97=1,1,0)+IF('Saisie des résultats'!AU97=1,1,0)+IF('Saisie des résultats'!AW97=1,1,0))/10)</f>
      </c>
      <c r="G98" s="85">
        <f>IF(ISBLANK('Liste d''élèves'!C95),"",COUNTIF('Saisie des résultats'!C97:AX97,1)/48)</f>
      </c>
    </row>
    <row r="99" spans="2:7" ht="12.75">
      <c r="B99" s="14">
        <f>IF(ISBLANK('Liste d''élèves'!C96),"",('Liste d''élèves'!C96))</f>
      </c>
      <c r="C99" s="84">
        <f>IF(ISBLANK('Liste d''élèves'!C96),"",(IF('Saisie des résultats'!C98=1,1,0)+IF('Saisie des résultats'!D98=1,1,0)+IF('Saisie des résultats'!E98=1,1,0)+IF('Saisie des résultats'!F98=1,1,0)+IF('Saisie des résultats'!G98=1,1,0)+IF('Saisie des résultats'!H98=1,1,0)+IF('Saisie des résultats'!I98=1,1,0)+IF('Saisie des résultats'!J98=1,1,0)+IF('Saisie des résultats'!K98=1,1,0)+IF('Saisie des résultats'!L98=1,1,0)+IF('Saisie des résultats'!M98=1,1,0))/11)</f>
      </c>
      <c r="D99" s="83">
        <f>IF(ISBLANK('Liste d''élèves'!C96),"",(IF('Saisie des résultats'!N98=1,1,0)+IF('Saisie des résultats'!O98=1,1,0)+IF('Saisie des résultats'!P98=1,1,0)+IF('Saisie des résultats'!Q98=1,1,0)+IF('Saisie des résultats'!R98=1,1,0)+IF('Saisie des résultats'!AC98=1,1,0)+IF('Saisie des résultats'!AD98=1,1,0)+IF('Saisie des résultats'!AE98=1,1,0)+IF('Saisie des résultats'!AF98=1,1,0)+IF('Saisie des résultats'!AG98=1,1,0)+IF('Saisie des résultats'!AH98=1,1,0)+IF('Saisie des résultats'!AI98=1,1,0)+IF('Saisie des résultats'!AJ98=1,1,0)+IF('Saisie des résultats'!AK98=1,1,0)+IF('Saisie des résultats'!AV98=1,1,0)+IF('Saisie des résultats'!AX98=1,1,0))/16)</f>
      </c>
      <c r="E99" s="83">
        <f>IF(ISBLANK('Liste d''élèves'!C96),"",(IF('Saisie des résultats'!S98=1,1,0)+IF('Saisie des résultats'!T98=1,1,0)+IF('Saisie des résultats'!U98=1,1,0)+IF('Saisie des résultats'!V98=1,1,0)+IF('Saisie des résultats'!AA98=1,1,0)+IF('Saisie des résultats'!AB98=1,1,0)+IF('Saisie des résultats'!AL98=1,1,0)+IF('Saisie des résultats'!AM98=1,1,0)+IF('Saisie des résultats'!AN98=1,1,0)+IF('Saisie des résultats'!AO98=1,1,0)+IF('Saisie des résultats'!AT98=1,1,0))/11)</f>
      </c>
      <c r="F99" s="83">
        <f>IF(ISBLANK('Liste d''élèves'!C96),"",(IF('Saisie des résultats'!W98=1,1,0)+IF('Saisie des résultats'!X98=1,1,0)+IF('Saisie des résultats'!Y98=1,1,0)+IF('Saisie des résultats'!Z98=1,1,0)+IF('Saisie des résultats'!AP98=1,1,0)+IF('Saisie des résultats'!AQ98=1,1,0)+IF('Saisie des résultats'!AR98=1,1,0)+IF('Saisie des résultats'!AS98=1,1,0)+IF('Saisie des résultats'!AU98=1,1,0)+IF('Saisie des résultats'!AW98=1,1,0))/10)</f>
      </c>
      <c r="G99" s="85">
        <f>IF(ISBLANK('Liste d''élèves'!C96),"",COUNTIF('Saisie des résultats'!C98:AX98,1)/48)</f>
      </c>
    </row>
    <row r="100" spans="2:7" ht="12.75">
      <c r="B100" s="14">
        <f>IF(ISBLANK('Liste d''élèves'!C97),"",('Liste d''élèves'!C97))</f>
      </c>
      <c r="C100" s="84">
        <f>IF(ISBLANK('Liste d''élèves'!C97),"",(IF('Saisie des résultats'!C99=1,1,0)+IF('Saisie des résultats'!D99=1,1,0)+IF('Saisie des résultats'!E99=1,1,0)+IF('Saisie des résultats'!F99=1,1,0)+IF('Saisie des résultats'!G99=1,1,0)+IF('Saisie des résultats'!H99=1,1,0)+IF('Saisie des résultats'!I99=1,1,0)+IF('Saisie des résultats'!J99=1,1,0)+IF('Saisie des résultats'!K99=1,1,0)+IF('Saisie des résultats'!L99=1,1,0)+IF('Saisie des résultats'!M99=1,1,0))/11)</f>
      </c>
      <c r="D100" s="83">
        <f>IF(ISBLANK('Liste d''élèves'!C97),"",(IF('Saisie des résultats'!N99=1,1,0)+IF('Saisie des résultats'!O99=1,1,0)+IF('Saisie des résultats'!P99=1,1,0)+IF('Saisie des résultats'!Q99=1,1,0)+IF('Saisie des résultats'!R99=1,1,0)+IF('Saisie des résultats'!AC99=1,1,0)+IF('Saisie des résultats'!AD99=1,1,0)+IF('Saisie des résultats'!AE99=1,1,0)+IF('Saisie des résultats'!AF99=1,1,0)+IF('Saisie des résultats'!AG99=1,1,0)+IF('Saisie des résultats'!AH99=1,1,0)+IF('Saisie des résultats'!AI99=1,1,0)+IF('Saisie des résultats'!AJ99=1,1,0)+IF('Saisie des résultats'!AK99=1,1,0)+IF('Saisie des résultats'!AV99=1,1,0)+IF('Saisie des résultats'!AX99=1,1,0))/16)</f>
      </c>
      <c r="E100" s="83">
        <f>IF(ISBLANK('Liste d''élèves'!C97),"",(IF('Saisie des résultats'!S99=1,1,0)+IF('Saisie des résultats'!T99=1,1,0)+IF('Saisie des résultats'!U99=1,1,0)+IF('Saisie des résultats'!V99=1,1,0)+IF('Saisie des résultats'!AA99=1,1,0)+IF('Saisie des résultats'!AB99=1,1,0)+IF('Saisie des résultats'!AL99=1,1,0)+IF('Saisie des résultats'!AM99=1,1,0)+IF('Saisie des résultats'!AN99=1,1,0)+IF('Saisie des résultats'!AO99=1,1,0)+IF('Saisie des résultats'!AT99=1,1,0))/11)</f>
      </c>
      <c r="F100" s="83">
        <f>IF(ISBLANK('Liste d''élèves'!C97),"",(IF('Saisie des résultats'!W99=1,1,0)+IF('Saisie des résultats'!X99=1,1,0)+IF('Saisie des résultats'!Y99=1,1,0)+IF('Saisie des résultats'!Z99=1,1,0)+IF('Saisie des résultats'!AP99=1,1,0)+IF('Saisie des résultats'!AQ99=1,1,0)+IF('Saisie des résultats'!AR99=1,1,0)+IF('Saisie des résultats'!AS99=1,1,0)+IF('Saisie des résultats'!AU99=1,1,0)+IF('Saisie des résultats'!AW99=1,1,0))/10)</f>
      </c>
      <c r="G100" s="85">
        <f>IF(ISBLANK('Liste d''élèves'!C97),"",COUNTIF('Saisie des résultats'!C99:AX99,1)/48)</f>
      </c>
    </row>
    <row r="101" spans="2:7" ht="12.75">
      <c r="B101" s="14">
        <f>IF(ISBLANK('Liste d''élèves'!C98),"",('Liste d''élèves'!C98))</f>
      </c>
      <c r="C101" s="84">
        <f>IF(ISBLANK('Liste d''élèves'!C98),"",(IF('Saisie des résultats'!C100=1,1,0)+IF('Saisie des résultats'!D100=1,1,0)+IF('Saisie des résultats'!E100=1,1,0)+IF('Saisie des résultats'!F100=1,1,0)+IF('Saisie des résultats'!G100=1,1,0)+IF('Saisie des résultats'!H100=1,1,0)+IF('Saisie des résultats'!I100=1,1,0)+IF('Saisie des résultats'!J100=1,1,0)+IF('Saisie des résultats'!K100=1,1,0)+IF('Saisie des résultats'!L100=1,1,0)+IF('Saisie des résultats'!M100=1,1,0))/11)</f>
      </c>
      <c r="D101" s="83">
        <f>IF(ISBLANK('Liste d''élèves'!C98),"",(IF('Saisie des résultats'!N100=1,1,0)+IF('Saisie des résultats'!O100=1,1,0)+IF('Saisie des résultats'!P100=1,1,0)+IF('Saisie des résultats'!Q100=1,1,0)+IF('Saisie des résultats'!R100=1,1,0)+IF('Saisie des résultats'!AC100=1,1,0)+IF('Saisie des résultats'!AD100=1,1,0)+IF('Saisie des résultats'!AE100=1,1,0)+IF('Saisie des résultats'!AF100=1,1,0)+IF('Saisie des résultats'!AG100=1,1,0)+IF('Saisie des résultats'!AH100=1,1,0)+IF('Saisie des résultats'!AI100=1,1,0)+IF('Saisie des résultats'!AJ100=1,1,0)+IF('Saisie des résultats'!AK100=1,1,0)+IF('Saisie des résultats'!AV100=1,1,0)+IF('Saisie des résultats'!AX100=1,1,0))/16)</f>
      </c>
      <c r="E101" s="83">
        <f>IF(ISBLANK('Liste d''élèves'!C98),"",(IF('Saisie des résultats'!S100=1,1,0)+IF('Saisie des résultats'!T100=1,1,0)+IF('Saisie des résultats'!U100=1,1,0)+IF('Saisie des résultats'!V100=1,1,0)+IF('Saisie des résultats'!AA100=1,1,0)+IF('Saisie des résultats'!AB100=1,1,0)+IF('Saisie des résultats'!AL100=1,1,0)+IF('Saisie des résultats'!AM100=1,1,0)+IF('Saisie des résultats'!AN100=1,1,0)+IF('Saisie des résultats'!AO100=1,1,0)+IF('Saisie des résultats'!AT100=1,1,0))/11)</f>
      </c>
      <c r="F101" s="83">
        <f>IF(ISBLANK('Liste d''élèves'!C98),"",(IF('Saisie des résultats'!W100=1,1,0)+IF('Saisie des résultats'!X100=1,1,0)+IF('Saisie des résultats'!Y100=1,1,0)+IF('Saisie des résultats'!Z100=1,1,0)+IF('Saisie des résultats'!AP100=1,1,0)+IF('Saisie des résultats'!AQ100=1,1,0)+IF('Saisie des résultats'!AR100=1,1,0)+IF('Saisie des résultats'!AS100=1,1,0)+IF('Saisie des résultats'!AU100=1,1,0)+IF('Saisie des résultats'!AW100=1,1,0))/10)</f>
      </c>
      <c r="G101" s="85">
        <f>IF(ISBLANK('Liste d''élèves'!C98),"",COUNTIF('Saisie des résultats'!C100:AX100,1)/48)</f>
      </c>
    </row>
    <row r="102" spans="2:7" ht="12.75">
      <c r="B102" s="14">
        <f>IF(ISBLANK('Liste d''élèves'!C99),"",('Liste d''élèves'!C99))</f>
      </c>
      <c r="C102" s="84">
        <f>IF(ISBLANK('Liste d''élèves'!C99),"",(IF('Saisie des résultats'!C101=1,1,0)+IF('Saisie des résultats'!D101=1,1,0)+IF('Saisie des résultats'!E101=1,1,0)+IF('Saisie des résultats'!F101=1,1,0)+IF('Saisie des résultats'!G101=1,1,0)+IF('Saisie des résultats'!H101=1,1,0)+IF('Saisie des résultats'!I101=1,1,0)+IF('Saisie des résultats'!J101=1,1,0)+IF('Saisie des résultats'!K101=1,1,0)+IF('Saisie des résultats'!L101=1,1,0)+IF('Saisie des résultats'!M101=1,1,0))/11)</f>
      </c>
      <c r="D102" s="83">
        <f>IF(ISBLANK('Liste d''élèves'!C99),"",(IF('Saisie des résultats'!N101=1,1,0)+IF('Saisie des résultats'!O101=1,1,0)+IF('Saisie des résultats'!P101=1,1,0)+IF('Saisie des résultats'!Q101=1,1,0)+IF('Saisie des résultats'!R101=1,1,0)+IF('Saisie des résultats'!AC101=1,1,0)+IF('Saisie des résultats'!AD101=1,1,0)+IF('Saisie des résultats'!AE101=1,1,0)+IF('Saisie des résultats'!AF101=1,1,0)+IF('Saisie des résultats'!AG101=1,1,0)+IF('Saisie des résultats'!AH101=1,1,0)+IF('Saisie des résultats'!AI101=1,1,0)+IF('Saisie des résultats'!AJ101=1,1,0)+IF('Saisie des résultats'!AK101=1,1,0)+IF('Saisie des résultats'!AV101=1,1,0)+IF('Saisie des résultats'!AX101=1,1,0))/16)</f>
      </c>
      <c r="E102" s="83">
        <f>IF(ISBLANK('Liste d''élèves'!C99),"",(IF('Saisie des résultats'!S101=1,1,0)+IF('Saisie des résultats'!T101=1,1,0)+IF('Saisie des résultats'!U101=1,1,0)+IF('Saisie des résultats'!V101=1,1,0)+IF('Saisie des résultats'!AA101=1,1,0)+IF('Saisie des résultats'!AB101=1,1,0)+IF('Saisie des résultats'!AL101=1,1,0)+IF('Saisie des résultats'!AM101=1,1,0)+IF('Saisie des résultats'!AN101=1,1,0)+IF('Saisie des résultats'!AO101=1,1,0)+IF('Saisie des résultats'!AT101=1,1,0))/11)</f>
      </c>
      <c r="F102" s="83">
        <f>IF(ISBLANK('Liste d''élèves'!C99),"",(IF('Saisie des résultats'!W101=1,1,0)+IF('Saisie des résultats'!X101=1,1,0)+IF('Saisie des résultats'!Y101=1,1,0)+IF('Saisie des résultats'!Z101=1,1,0)+IF('Saisie des résultats'!AP101=1,1,0)+IF('Saisie des résultats'!AQ101=1,1,0)+IF('Saisie des résultats'!AR101=1,1,0)+IF('Saisie des résultats'!AS101=1,1,0)+IF('Saisie des résultats'!AU101=1,1,0)+IF('Saisie des résultats'!AW101=1,1,0))/10)</f>
      </c>
      <c r="G102" s="85">
        <f>IF(ISBLANK('Liste d''élèves'!C99),"",COUNTIF('Saisie des résultats'!C101:AX101,1)/48)</f>
      </c>
    </row>
    <row r="103" spans="2:7" ht="12.75">
      <c r="B103" s="14">
        <f>IF(ISBLANK('Liste d''élèves'!C100),"",('Liste d''élèves'!C100))</f>
      </c>
      <c r="C103" s="84">
        <f>IF(ISBLANK('Liste d''élèves'!C100),"",(IF('Saisie des résultats'!C102=1,1,0)+IF('Saisie des résultats'!D102=1,1,0)+IF('Saisie des résultats'!E102=1,1,0)+IF('Saisie des résultats'!F102=1,1,0)+IF('Saisie des résultats'!G102=1,1,0)+IF('Saisie des résultats'!H102=1,1,0)+IF('Saisie des résultats'!I102=1,1,0)+IF('Saisie des résultats'!J102=1,1,0)+IF('Saisie des résultats'!K102=1,1,0)+IF('Saisie des résultats'!L102=1,1,0)+IF('Saisie des résultats'!M102=1,1,0))/11)</f>
      </c>
      <c r="D103" s="83">
        <f>IF(ISBLANK('Liste d''élèves'!C100),"",(IF('Saisie des résultats'!N102=1,1,0)+IF('Saisie des résultats'!O102=1,1,0)+IF('Saisie des résultats'!P102=1,1,0)+IF('Saisie des résultats'!Q102=1,1,0)+IF('Saisie des résultats'!R102=1,1,0)+IF('Saisie des résultats'!AC102=1,1,0)+IF('Saisie des résultats'!AD102=1,1,0)+IF('Saisie des résultats'!AE102=1,1,0)+IF('Saisie des résultats'!AF102=1,1,0)+IF('Saisie des résultats'!AG102=1,1,0)+IF('Saisie des résultats'!AH102=1,1,0)+IF('Saisie des résultats'!AI102=1,1,0)+IF('Saisie des résultats'!AJ102=1,1,0)+IF('Saisie des résultats'!AK102=1,1,0)+IF('Saisie des résultats'!AV102=1,1,0)+IF('Saisie des résultats'!AX102=1,1,0))/16)</f>
      </c>
      <c r="E103" s="83">
        <f>IF(ISBLANK('Liste d''élèves'!C100),"",(IF('Saisie des résultats'!S102=1,1,0)+IF('Saisie des résultats'!T102=1,1,0)+IF('Saisie des résultats'!U102=1,1,0)+IF('Saisie des résultats'!V102=1,1,0)+IF('Saisie des résultats'!AA102=1,1,0)+IF('Saisie des résultats'!AB102=1,1,0)+IF('Saisie des résultats'!AL102=1,1,0)+IF('Saisie des résultats'!AM102=1,1,0)+IF('Saisie des résultats'!AN102=1,1,0)+IF('Saisie des résultats'!AO102=1,1,0)+IF('Saisie des résultats'!AT102=1,1,0))/11)</f>
      </c>
      <c r="F103" s="83">
        <f>IF(ISBLANK('Liste d''élèves'!C100),"",(IF('Saisie des résultats'!W102=1,1,0)+IF('Saisie des résultats'!X102=1,1,0)+IF('Saisie des résultats'!Y102=1,1,0)+IF('Saisie des résultats'!Z102=1,1,0)+IF('Saisie des résultats'!AP102=1,1,0)+IF('Saisie des résultats'!AQ102=1,1,0)+IF('Saisie des résultats'!AR102=1,1,0)+IF('Saisie des résultats'!AS102=1,1,0)+IF('Saisie des résultats'!AU102=1,1,0)+IF('Saisie des résultats'!AW102=1,1,0))/10)</f>
      </c>
      <c r="G103" s="85">
        <f>IF(ISBLANK('Liste d''élèves'!C100),"",COUNTIF('Saisie des résultats'!C102:AX102,1)/48)</f>
      </c>
    </row>
    <row r="104" spans="2:7" ht="12.75">
      <c r="B104" s="14">
        <f>IF(ISBLANK('Liste d''élèves'!C101),"",('Liste d''élèves'!C101))</f>
      </c>
      <c r="C104" s="84">
        <f>IF(ISBLANK('Liste d''élèves'!C101),"",(IF('Saisie des résultats'!C103=1,1,0)+IF('Saisie des résultats'!D103=1,1,0)+IF('Saisie des résultats'!E103=1,1,0)+IF('Saisie des résultats'!F103=1,1,0)+IF('Saisie des résultats'!G103=1,1,0)+IF('Saisie des résultats'!H103=1,1,0)+IF('Saisie des résultats'!I103=1,1,0)+IF('Saisie des résultats'!J103=1,1,0)+IF('Saisie des résultats'!K103=1,1,0)+IF('Saisie des résultats'!L103=1,1,0)+IF('Saisie des résultats'!M103=1,1,0))/11)</f>
      </c>
      <c r="D104" s="83">
        <f>IF(ISBLANK('Liste d''élèves'!C101),"",(IF('Saisie des résultats'!N103=1,1,0)+IF('Saisie des résultats'!O103=1,1,0)+IF('Saisie des résultats'!P103=1,1,0)+IF('Saisie des résultats'!Q103=1,1,0)+IF('Saisie des résultats'!R103=1,1,0)+IF('Saisie des résultats'!AC103=1,1,0)+IF('Saisie des résultats'!AD103=1,1,0)+IF('Saisie des résultats'!AE103=1,1,0)+IF('Saisie des résultats'!AF103=1,1,0)+IF('Saisie des résultats'!AG103=1,1,0)+IF('Saisie des résultats'!AH103=1,1,0)+IF('Saisie des résultats'!AI103=1,1,0)+IF('Saisie des résultats'!AJ103=1,1,0)+IF('Saisie des résultats'!AK103=1,1,0)+IF('Saisie des résultats'!AV103=1,1,0)+IF('Saisie des résultats'!AX103=1,1,0))/16)</f>
      </c>
      <c r="E104" s="83">
        <f>IF(ISBLANK('Liste d''élèves'!C101),"",(IF('Saisie des résultats'!S103=1,1,0)+IF('Saisie des résultats'!T103=1,1,0)+IF('Saisie des résultats'!U103=1,1,0)+IF('Saisie des résultats'!V103=1,1,0)+IF('Saisie des résultats'!AA103=1,1,0)+IF('Saisie des résultats'!AB103=1,1,0)+IF('Saisie des résultats'!AL103=1,1,0)+IF('Saisie des résultats'!AM103=1,1,0)+IF('Saisie des résultats'!AN103=1,1,0)+IF('Saisie des résultats'!AO103=1,1,0)+IF('Saisie des résultats'!AT103=1,1,0))/11)</f>
      </c>
      <c r="F104" s="83">
        <f>IF(ISBLANK('Liste d''élèves'!C101),"",(IF('Saisie des résultats'!W103=1,1,0)+IF('Saisie des résultats'!X103=1,1,0)+IF('Saisie des résultats'!Y103=1,1,0)+IF('Saisie des résultats'!Z103=1,1,0)+IF('Saisie des résultats'!AP103=1,1,0)+IF('Saisie des résultats'!AQ103=1,1,0)+IF('Saisie des résultats'!AR103=1,1,0)+IF('Saisie des résultats'!AS103=1,1,0)+IF('Saisie des résultats'!AU103=1,1,0)+IF('Saisie des résultats'!AW103=1,1,0))/10)</f>
      </c>
      <c r="G104" s="85">
        <f>IF(ISBLANK('Liste d''élèves'!C101),"",COUNTIF('Saisie des résultats'!C103:AX103,1)/48)</f>
      </c>
    </row>
    <row r="105" spans="2:7" ht="12.75">
      <c r="B105" s="14">
        <f>IF(ISBLANK('Liste d''élèves'!C102),"",('Liste d''élèves'!C102))</f>
      </c>
      <c r="C105" s="84">
        <f>IF(ISBLANK('Liste d''élèves'!C102),"",(IF('Saisie des résultats'!C104=1,1,0)+IF('Saisie des résultats'!D104=1,1,0)+IF('Saisie des résultats'!E104=1,1,0)+IF('Saisie des résultats'!F104=1,1,0)+IF('Saisie des résultats'!G104=1,1,0)+IF('Saisie des résultats'!H104=1,1,0)+IF('Saisie des résultats'!I104=1,1,0)+IF('Saisie des résultats'!J104=1,1,0)+IF('Saisie des résultats'!K104=1,1,0)+IF('Saisie des résultats'!L104=1,1,0)+IF('Saisie des résultats'!M104=1,1,0))/11)</f>
      </c>
      <c r="D105" s="83">
        <f>IF(ISBLANK('Liste d''élèves'!C102),"",(IF('Saisie des résultats'!N104=1,1,0)+IF('Saisie des résultats'!O104=1,1,0)+IF('Saisie des résultats'!P104=1,1,0)+IF('Saisie des résultats'!Q104=1,1,0)+IF('Saisie des résultats'!R104=1,1,0)+IF('Saisie des résultats'!AC104=1,1,0)+IF('Saisie des résultats'!AD104=1,1,0)+IF('Saisie des résultats'!AE104=1,1,0)+IF('Saisie des résultats'!AF104=1,1,0)+IF('Saisie des résultats'!AG104=1,1,0)+IF('Saisie des résultats'!AH104=1,1,0)+IF('Saisie des résultats'!AI104=1,1,0)+IF('Saisie des résultats'!AJ104=1,1,0)+IF('Saisie des résultats'!AK104=1,1,0)+IF('Saisie des résultats'!AV104=1,1,0)+IF('Saisie des résultats'!AX104=1,1,0))/16)</f>
      </c>
      <c r="E105" s="83">
        <f>IF(ISBLANK('Liste d''élèves'!C102),"",(IF('Saisie des résultats'!S104=1,1,0)+IF('Saisie des résultats'!T104=1,1,0)+IF('Saisie des résultats'!U104=1,1,0)+IF('Saisie des résultats'!V104=1,1,0)+IF('Saisie des résultats'!AA104=1,1,0)+IF('Saisie des résultats'!AB104=1,1,0)+IF('Saisie des résultats'!AL104=1,1,0)+IF('Saisie des résultats'!AM104=1,1,0)+IF('Saisie des résultats'!AN104=1,1,0)+IF('Saisie des résultats'!AO104=1,1,0)+IF('Saisie des résultats'!AT104=1,1,0))/11)</f>
      </c>
      <c r="F105" s="83">
        <f>IF(ISBLANK('Liste d''élèves'!C102),"",(IF('Saisie des résultats'!W104=1,1,0)+IF('Saisie des résultats'!X104=1,1,0)+IF('Saisie des résultats'!Y104=1,1,0)+IF('Saisie des résultats'!Z104=1,1,0)+IF('Saisie des résultats'!AP104=1,1,0)+IF('Saisie des résultats'!AQ104=1,1,0)+IF('Saisie des résultats'!AR104=1,1,0)+IF('Saisie des résultats'!AS104=1,1,0)+IF('Saisie des résultats'!AU104=1,1,0)+IF('Saisie des résultats'!AW104=1,1,0))/10)</f>
      </c>
      <c r="G105" s="85">
        <f>IF(ISBLANK('Liste d''élèves'!C102),"",COUNTIF('Saisie des résultats'!C104:AX104,1)/48)</f>
      </c>
    </row>
    <row r="106" spans="2:7" ht="12.75">
      <c r="B106" s="14">
        <f>IF(ISBLANK('Liste d''élèves'!C103),"",('Liste d''élèves'!C103))</f>
      </c>
      <c r="C106" s="84">
        <f>IF(ISBLANK('Liste d''élèves'!C103),"",(IF('Saisie des résultats'!C105=1,1,0)+IF('Saisie des résultats'!D105=1,1,0)+IF('Saisie des résultats'!E105=1,1,0)+IF('Saisie des résultats'!F105=1,1,0)+IF('Saisie des résultats'!G105=1,1,0)+IF('Saisie des résultats'!H105=1,1,0)+IF('Saisie des résultats'!I105=1,1,0)+IF('Saisie des résultats'!J105=1,1,0)+IF('Saisie des résultats'!K105=1,1,0)+IF('Saisie des résultats'!L105=1,1,0)+IF('Saisie des résultats'!M105=1,1,0))/11)</f>
      </c>
      <c r="D106" s="83">
        <f>IF(ISBLANK('Liste d''élèves'!C103),"",(IF('Saisie des résultats'!N105=1,1,0)+IF('Saisie des résultats'!O105=1,1,0)+IF('Saisie des résultats'!P105=1,1,0)+IF('Saisie des résultats'!Q105=1,1,0)+IF('Saisie des résultats'!R105=1,1,0)+IF('Saisie des résultats'!AC105=1,1,0)+IF('Saisie des résultats'!AD105=1,1,0)+IF('Saisie des résultats'!AE105=1,1,0)+IF('Saisie des résultats'!AF105=1,1,0)+IF('Saisie des résultats'!AG105=1,1,0)+IF('Saisie des résultats'!AH105=1,1,0)+IF('Saisie des résultats'!AI105=1,1,0)+IF('Saisie des résultats'!AJ105=1,1,0)+IF('Saisie des résultats'!AK105=1,1,0)+IF('Saisie des résultats'!AV105=1,1,0)+IF('Saisie des résultats'!AX105=1,1,0))/16)</f>
      </c>
      <c r="E106" s="83">
        <f>IF(ISBLANK('Liste d''élèves'!C103),"",(IF('Saisie des résultats'!S105=1,1,0)+IF('Saisie des résultats'!T105=1,1,0)+IF('Saisie des résultats'!U105=1,1,0)+IF('Saisie des résultats'!V105=1,1,0)+IF('Saisie des résultats'!AA105=1,1,0)+IF('Saisie des résultats'!AB105=1,1,0)+IF('Saisie des résultats'!AL105=1,1,0)+IF('Saisie des résultats'!AM105=1,1,0)+IF('Saisie des résultats'!AN105=1,1,0)+IF('Saisie des résultats'!AO105=1,1,0)+IF('Saisie des résultats'!AT105=1,1,0))/11)</f>
      </c>
      <c r="F106" s="83">
        <f>IF(ISBLANK('Liste d''élèves'!C103),"",(IF('Saisie des résultats'!W105=1,1,0)+IF('Saisie des résultats'!X105=1,1,0)+IF('Saisie des résultats'!Y105=1,1,0)+IF('Saisie des résultats'!Z105=1,1,0)+IF('Saisie des résultats'!AP105=1,1,0)+IF('Saisie des résultats'!AQ105=1,1,0)+IF('Saisie des résultats'!AR105=1,1,0)+IF('Saisie des résultats'!AS105=1,1,0)+IF('Saisie des résultats'!AU105=1,1,0)+IF('Saisie des résultats'!AW105=1,1,0))/10)</f>
      </c>
      <c r="G106" s="85">
        <f>IF(ISBLANK('Liste d''élèves'!C103),"",COUNTIF('Saisie des résultats'!C105:AX105,1)/48)</f>
      </c>
    </row>
    <row r="107" spans="2:7" ht="12.75">
      <c r="B107" s="14">
        <f>IF(ISBLANK('Liste d''élèves'!C104),"",('Liste d''élèves'!C104))</f>
      </c>
      <c r="C107" s="84">
        <f>IF(ISBLANK('Liste d''élèves'!C104),"",(IF('Saisie des résultats'!C106=1,1,0)+IF('Saisie des résultats'!D106=1,1,0)+IF('Saisie des résultats'!E106=1,1,0)+IF('Saisie des résultats'!F106=1,1,0)+IF('Saisie des résultats'!G106=1,1,0)+IF('Saisie des résultats'!H106=1,1,0)+IF('Saisie des résultats'!I106=1,1,0)+IF('Saisie des résultats'!J106=1,1,0)+IF('Saisie des résultats'!K106=1,1,0)+IF('Saisie des résultats'!L106=1,1,0)+IF('Saisie des résultats'!M106=1,1,0))/11)</f>
      </c>
      <c r="D107" s="83">
        <f>IF(ISBLANK('Liste d''élèves'!C104),"",(IF('Saisie des résultats'!N106=1,1,0)+IF('Saisie des résultats'!O106=1,1,0)+IF('Saisie des résultats'!P106=1,1,0)+IF('Saisie des résultats'!Q106=1,1,0)+IF('Saisie des résultats'!R106=1,1,0)+IF('Saisie des résultats'!AC106=1,1,0)+IF('Saisie des résultats'!AD106=1,1,0)+IF('Saisie des résultats'!AE106=1,1,0)+IF('Saisie des résultats'!AF106=1,1,0)+IF('Saisie des résultats'!AG106=1,1,0)+IF('Saisie des résultats'!AH106=1,1,0)+IF('Saisie des résultats'!AI106=1,1,0)+IF('Saisie des résultats'!AJ106=1,1,0)+IF('Saisie des résultats'!AK106=1,1,0)+IF('Saisie des résultats'!AV106=1,1,0)+IF('Saisie des résultats'!AX106=1,1,0))/16)</f>
      </c>
      <c r="E107" s="83">
        <f>IF(ISBLANK('Liste d''élèves'!C104),"",(IF('Saisie des résultats'!S106=1,1,0)+IF('Saisie des résultats'!T106=1,1,0)+IF('Saisie des résultats'!U106=1,1,0)+IF('Saisie des résultats'!V106=1,1,0)+IF('Saisie des résultats'!AA106=1,1,0)+IF('Saisie des résultats'!AB106=1,1,0)+IF('Saisie des résultats'!AL106=1,1,0)+IF('Saisie des résultats'!AM106=1,1,0)+IF('Saisie des résultats'!AN106=1,1,0)+IF('Saisie des résultats'!AO106=1,1,0)+IF('Saisie des résultats'!AT106=1,1,0))/11)</f>
      </c>
      <c r="F107" s="83">
        <f>IF(ISBLANK('Liste d''élèves'!C104),"",(IF('Saisie des résultats'!W106=1,1,0)+IF('Saisie des résultats'!X106=1,1,0)+IF('Saisie des résultats'!Y106=1,1,0)+IF('Saisie des résultats'!Z106=1,1,0)+IF('Saisie des résultats'!AP106=1,1,0)+IF('Saisie des résultats'!AQ106=1,1,0)+IF('Saisie des résultats'!AR106=1,1,0)+IF('Saisie des résultats'!AS106=1,1,0)+IF('Saisie des résultats'!AU106=1,1,0)+IF('Saisie des résultats'!AW106=1,1,0))/10)</f>
      </c>
      <c r="G107" s="85">
        <f>IF(ISBLANK('Liste d''élèves'!C104),"",COUNTIF('Saisie des résultats'!C106:AX106,1)/48)</f>
      </c>
    </row>
    <row r="108" spans="2:7" ht="12.75">
      <c r="B108" s="14">
        <f>IF(ISBLANK('Liste d''élèves'!C105),"",('Liste d''élèves'!C105))</f>
      </c>
      <c r="C108" s="84">
        <f>IF(ISBLANK('Liste d''élèves'!C105),"",(IF('Saisie des résultats'!C107=1,1,0)+IF('Saisie des résultats'!D107=1,1,0)+IF('Saisie des résultats'!E107=1,1,0)+IF('Saisie des résultats'!F107=1,1,0)+IF('Saisie des résultats'!G107=1,1,0)+IF('Saisie des résultats'!H107=1,1,0)+IF('Saisie des résultats'!I107=1,1,0)+IF('Saisie des résultats'!J107=1,1,0)+IF('Saisie des résultats'!K107=1,1,0)+IF('Saisie des résultats'!L107=1,1,0)+IF('Saisie des résultats'!M107=1,1,0))/11)</f>
      </c>
      <c r="D108" s="83">
        <f>IF(ISBLANK('Liste d''élèves'!C105),"",(IF('Saisie des résultats'!N107=1,1,0)+IF('Saisie des résultats'!O107=1,1,0)+IF('Saisie des résultats'!P107=1,1,0)+IF('Saisie des résultats'!Q107=1,1,0)+IF('Saisie des résultats'!R107=1,1,0)+IF('Saisie des résultats'!AC107=1,1,0)+IF('Saisie des résultats'!AD107=1,1,0)+IF('Saisie des résultats'!AE107=1,1,0)+IF('Saisie des résultats'!AF107=1,1,0)+IF('Saisie des résultats'!AG107=1,1,0)+IF('Saisie des résultats'!AH107=1,1,0)+IF('Saisie des résultats'!AI107=1,1,0)+IF('Saisie des résultats'!AJ107=1,1,0)+IF('Saisie des résultats'!AK107=1,1,0)+IF('Saisie des résultats'!AV107=1,1,0)+IF('Saisie des résultats'!AX107=1,1,0))/16)</f>
      </c>
      <c r="E108" s="83">
        <f>IF(ISBLANK('Liste d''élèves'!C105),"",(IF('Saisie des résultats'!S107=1,1,0)+IF('Saisie des résultats'!T107=1,1,0)+IF('Saisie des résultats'!U107=1,1,0)+IF('Saisie des résultats'!V107=1,1,0)+IF('Saisie des résultats'!AA107=1,1,0)+IF('Saisie des résultats'!AB107=1,1,0)+IF('Saisie des résultats'!AL107=1,1,0)+IF('Saisie des résultats'!AM107=1,1,0)+IF('Saisie des résultats'!AN107=1,1,0)+IF('Saisie des résultats'!AO107=1,1,0)+IF('Saisie des résultats'!AT107=1,1,0))/11)</f>
      </c>
      <c r="F108" s="83">
        <f>IF(ISBLANK('Liste d''élèves'!C105),"",(IF('Saisie des résultats'!W107=1,1,0)+IF('Saisie des résultats'!X107=1,1,0)+IF('Saisie des résultats'!Y107=1,1,0)+IF('Saisie des résultats'!Z107=1,1,0)+IF('Saisie des résultats'!AP107=1,1,0)+IF('Saisie des résultats'!AQ107=1,1,0)+IF('Saisie des résultats'!AR107=1,1,0)+IF('Saisie des résultats'!AS107=1,1,0)+IF('Saisie des résultats'!AU107=1,1,0)+IF('Saisie des résultats'!AW107=1,1,0))/10)</f>
      </c>
      <c r="G108" s="85">
        <f>IF(ISBLANK('Liste d''élèves'!C105),"",COUNTIF('Saisie des résultats'!C107:AX107,1)/48)</f>
      </c>
    </row>
    <row r="109" spans="2:7" ht="12.75">
      <c r="B109" s="14">
        <f>IF(ISBLANK('Liste d''élèves'!C106),"",('Liste d''élèves'!C106))</f>
      </c>
      <c r="C109" s="84">
        <f>IF(ISBLANK('Liste d''élèves'!C106),"",(IF('Saisie des résultats'!C108=1,1,0)+IF('Saisie des résultats'!D108=1,1,0)+IF('Saisie des résultats'!E108=1,1,0)+IF('Saisie des résultats'!F108=1,1,0)+IF('Saisie des résultats'!G108=1,1,0)+IF('Saisie des résultats'!H108=1,1,0)+IF('Saisie des résultats'!I108=1,1,0)+IF('Saisie des résultats'!J108=1,1,0)+IF('Saisie des résultats'!K108=1,1,0)+IF('Saisie des résultats'!L108=1,1,0)+IF('Saisie des résultats'!M108=1,1,0))/11)</f>
      </c>
      <c r="D109" s="83">
        <f>IF(ISBLANK('Liste d''élèves'!C106),"",(IF('Saisie des résultats'!N108=1,1,0)+IF('Saisie des résultats'!O108=1,1,0)+IF('Saisie des résultats'!P108=1,1,0)+IF('Saisie des résultats'!Q108=1,1,0)+IF('Saisie des résultats'!R108=1,1,0)+IF('Saisie des résultats'!AC108=1,1,0)+IF('Saisie des résultats'!AD108=1,1,0)+IF('Saisie des résultats'!AE108=1,1,0)+IF('Saisie des résultats'!AF108=1,1,0)+IF('Saisie des résultats'!AG108=1,1,0)+IF('Saisie des résultats'!AH108=1,1,0)+IF('Saisie des résultats'!AI108=1,1,0)+IF('Saisie des résultats'!AJ108=1,1,0)+IF('Saisie des résultats'!AK108=1,1,0)+IF('Saisie des résultats'!AV108=1,1,0)+IF('Saisie des résultats'!AX108=1,1,0))/16)</f>
      </c>
      <c r="E109" s="83">
        <f>IF(ISBLANK('Liste d''élèves'!C106),"",(IF('Saisie des résultats'!S108=1,1,0)+IF('Saisie des résultats'!T108=1,1,0)+IF('Saisie des résultats'!U108=1,1,0)+IF('Saisie des résultats'!V108=1,1,0)+IF('Saisie des résultats'!AA108=1,1,0)+IF('Saisie des résultats'!AB108=1,1,0)+IF('Saisie des résultats'!AL108=1,1,0)+IF('Saisie des résultats'!AM108=1,1,0)+IF('Saisie des résultats'!AN108=1,1,0)+IF('Saisie des résultats'!AO108=1,1,0)+IF('Saisie des résultats'!AT108=1,1,0))/11)</f>
      </c>
      <c r="F109" s="83">
        <f>IF(ISBLANK('Liste d''élèves'!C106),"",(IF('Saisie des résultats'!W108=1,1,0)+IF('Saisie des résultats'!X108=1,1,0)+IF('Saisie des résultats'!Y108=1,1,0)+IF('Saisie des résultats'!Z108=1,1,0)+IF('Saisie des résultats'!AP108=1,1,0)+IF('Saisie des résultats'!AQ108=1,1,0)+IF('Saisie des résultats'!AR108=1,1,0)+IF('Saisie des résultats'!AS108=1,1,0)+IF('Saisie des résultats'!AU108=1,1,0)+IF('Saisie des résultats'!AW108=1,1,0))/10)</f>
      </c>
      <c r="G109" s="85">
        <f>IF(ISBLANK('Liste d''élèves'!C106),"",COUNTIF('Saisie des résultats'!C108:AX108,1)/48)</f>
      </c>
    </row>
    <row r="110" spans="2:7" ht="12.75">
      <c r="B110" s="14">
        <f>IF(ISBLANK('Liste d''élèves'!C107),"",('Liste d''élèves'!C107))</f>
      </c>
      <c r="C110" s="84">
        <f>IF(ISBLANK('Liste d''élèves'!C107),"",(IF('Saisie des résultats'!C109=1,1,0)+IF('Saisie des résultats'!D109=1,1,0)+IF('Saisie des résultats'!E109=1,1,0)+IF('Saisie des résultats'!F109=1,1,0)+IF('Saisie des résultats'!G109=1,1,0)+IF('Saisie des résultats'!H109=1,1,0)+IF('Saisie des résultats'!I109=1,1,0)+IF('Saisie des résultats'!J109=1,1,0)+IF('Saisie des résultats'!K109=1,1,0)+IF('Saisie des résultats'!L109=1,1,0)+IF('Saisie des résultats'!M109=1,1,0))/11)</f>
      </c>
      <c r="D110" s="83">
        <f>IF(ISBLANK('Liste d''élèves'!C107),"",(IF('Saisie des résultats'!N109=1,1,0)+IF('Saisie des résultats'!O109=1,1,0)+IF('Saisie des résultats'!P109=1,1,0)+IF('Saisie des résultats'!Q109=1,1,0)+IF('Saisie des résultats'!R109=1,1,0)+IF('Saisie des résultats'!AC109=1,1,0)+IF('Saisie des résultats'!AD109=1,1,0)+IF('Saisie des résultats'!AE109=1,1,0)+IF('Saisie des résultats'!AF109=1,1,0)+IF('Saisie des résultats'!AG109=1,1,0)+IF('Saisie des résultats'!AH109=1,1,0)+IF('Saisie des résultats'!AI109=1,1,0)+IF('Saisie des résultats'!AJ109=1,1,0)+IF('Saisie des résultats'!AK109=1,1,0)+IF('Saisie des résultats'!AV109=1,1,0)+IF('Saisie des résultats'!AX109=1,1,0))/16)</f>
      </c>
      <c r="E110" s="83">
        <f>IF(ISBLANK('Liste d''élèves'!C107),"",(IF('Saisie des résultats'!S109=1,1,0)+IF('Saisie des résultats'!T109=1,1,0)+IF('Saisie des résultats'!U109=1,1,0)+IF('Saisie des résultats'!V109=1,1,0)+IF('Saisie des résultats'!AA109=1,1,0)+IF('Saisie des résultats'!AB109=1,1,0)+IF('Saisie des résultats'!AL109=1,1,0)+IF('Saisie des résultats'!AM109=1,1,0)+IF('Saisie des résultats'!AN109=1,1,0)+IF('Saisie des résultats'!AO109=1,1,0)+IF('Saisie des résultats'!AT109=1,1,0))/11)</f>
      </c>
      <c r="F110" s="83">
        <f>IF(ISBLANK('Liste d''élèves'!C107),"",(IF('Saisie des résultats'!W109=1,1,0)+IF('Saisie des résultats'!X109=1,1,0)+IF('Saisie des résultats'!Y109=1,1,0)+IF('Saisie des résultats'!Z109=1,1,0)+IF('Saisie des résultats'!AP109=1,1,0)+IF('Saisie des résultats'!AQ109=1,1,0)+IF('Saisie des résultats'!AR109=1,1,0)+IF('Saisie des résultats'!AS109=1,1,0)+IF('Saisie des résultats'!AU109=1,1,0)+IF('Saisie des résultats'!AW109=1,1,0))/10)</f>
      </c>
      <c r="G110" s="85">
        <f>IF(ISBLANK('Liste d''élèves'!C107),"",COUNTIF('Saisie des résultats'!C109:AX109,1)/48)</f>
      </c>
    </row>
    <row r="111" spans="2:7" ht="12.75">
      <c r="B111" s="14">
        <f>IF(ISBLANK('Liste d''élèves'!C108),"",('Liste d''élèves'!C108))</f>
      </c>
      <c r="C111" s="84">
        <f>IF(ISBLANK('Liste d''élèves'!C108),"",(IF('Saisie des résultats'!C110=1,1,0)+IF('Saisie des résultats'!D110=1,1,0)+IF('Saisie des résultats'!E110=1,1,0)+IF('Saisie des résultats'!F110=1,1,0)+IF('Saisie des résultats'!G110=1,1,0)+IF('Saisie des résultats'!H110=1,1,0)+IF('Saisie des résultats'!I110=1,1,0)+IF('Saisie des résultats'!J110=1,1,0)+IF('Saisie des résultats'!K110=1,1,0)+IF('Saisie des résultats'!L110=1,1,0)+IF('Saisie des résultats'!M110=1,1,0))/11)</f>
      </c>
      <c r="D111" s="83">
        <f>IF(ISBLANK('Liste d''élèves'!C108),"",(IF('Saisie des résultats'!N110=1,1,0)+IF('Saisie des résultats'!O110=1,1,0)+IF('Saisie des résultats'!P110=1,1,0)+IF('Saisie des résultats'!Q110=1,1,0)+IF('Saisie des résultats'!R110=1,1,0)+IF('Saisie des résultats'!AC110=1,1,0)+IF('Saisie des résultats'!AD110=1,1,0)+IF('Saisie des résultats'!AE110=1,1,0)+IF('Saisie des résultats'!AF110=1,1,0)+IF('Saisie des résultats'!AG110=1,1,0)+IF('Saisie des résultats'!AH110=1,1,0)+IF('Saisie des résultats'!AI110=1,1,0)+IF('Saisie des résultats'!AJ110=1,1,0)+IF('Saisie des résultats'!AK110=1,1,0)+IF('Saisie des résultats'!AV110=1,1,0)+IF('Saisie des résultats'!AX110=1,1,0))/16)</f>
      </c>
      <c r="E111" s="83">
        <f>IF(ISBLANK('Liste d''élèves'!C108),"",(IF('Saisie des résultats'!S110=1,1,0)+IF('Saisie des résultats'!T110=1,1,0)+IF('Saisie des résultats'!U110=1,1,0)+IF('Saisie des résultats'!V110=1,1,0)+IF('Saisie des résultats'!AA110=1,1,0)+IF('Saisie des résultats'!AB110=1,1,0)+IF('Saisie des résultats'!AL110=1,1,0)+IF('Saisie des résultats'!AM110=1,1,0)+IF('Saisie des résultats'!AN110=1,1,0)+IF('Saisie des résultats'!AO110=1,1,0)+IF('Saisie des résultats'!AT110=1,1,0))/11)</f>
      </c>
      <c r="F111" s="83">
        <f>IF(ISBLANK('Liste d''élèves'!C108),"",(IF('Saisie des résultats'!W110=1,1,0)+IF('Saisie des résultats'!X110=1,1,0)+IF('Saisie des résultats'!Y110=1,1,0)+IF('Saisie des résultats'!Z110=1,1,0)+IF('Saisie des résultats'!AP110=1,1,0)+IF('Saisie des résultats'!AQ110=1,1,0)+IF('Saisie des résultats'!AR110=1,1,0)+IF('Saisie des résultats'!AS110=1,1,0)+IF('Saisie des résultats'!AU110=1,1,0)+IF('Saisie des résultats'!AW110=1,1,0))/10)</f>
      </c>
      <c r="G111" s="85">
        <f>IF(ISBLANK('Liste d''élèves'!C108),"",COUNTIF('Saisie des résultats'!C110:AX110,1)/48)</f>
      </c>
    </row>
    <row r="112" spans="2:7" ht="12.75">
      <c r="B112" s="14">
        <f>IF(ISBLANK('Liste d''élèves'!C109),"",('Liste d''élèves'!C109))</f>
      </c>
      <c r="C112" s="84">
        <f>IF(ISBLANK('Liste d''élèves'!C109),"",(IF('Saisie des résultats'!C111=1,1,0)+IF('Saisie des résultats'!D111=1,1,0)+IF('Saisie des résultats'!E111=1,1,0)+IF('Saisie des résultats'!F111=1,1,0)+IF('Saisie des résultats'!G111=1,1,0)+IF('Saisie des résultats'!H111=1,1,0)+IF('Saisie des résultats'!I111=1,1,0)+IF('Saisie des résultats'!J111=1,1,0)+IF('Saisie des résultats'!K111=1,1,0)+IF('Saisie des résultats'!L111=1,1,0)+IF('Saisie des résultats'!M111=1,1,0))/11)</f>
      </c>
      <c r="D112" s="83">
        <f>IF(ISBLANK('Liste d''élèves'!C109),"",(IF('Saisie des résultats'!N111=1,1,0)+IF('Saisie des résultats'!O111=1,1,0)+IF('Saisie des résultats'!P111=1,1,0)+IF('Saisie des résultats'!Q111=1,1,0)+IF('Saisie des résultats'!R111=1,1,0)+IF('Saisie des résultats'!AC111=1,1,0)+IF('Saisie des résultats'!AD111=1,1,0)+IF('Saisie des résultats'!AE111=1,1,0)+IF('Saisie des résultats'!AF111=1,1,0)+IF('Saisie des résultats'!AG111=1,1,0)+IF('Saisie des résultats'!AH111=1,1,0)+IF('Saisie des résultats'!AI111=1,1,0)+IF('Saisie des résultats'!AJ111=1,1,0)+IF('Saisie des résultats'!AK111=1,1,0)+IF('Saisie des résultats'!AV111=1,1,0)+IF('Saisie des résultats'!AX111=1,1,0))/16)</f>
      </c>
      <c r="E112" s="83">
        <f>IF(ISBLANK('Liste d''élèves'!C109),"",(IF('Saisie des résultats'!S111=1,1,0)+IF('Saisie des résultats'!T111=1,1,0)+IF('Saisie des résultats'!U111=1,1,0)+IF('Saisie des résultats'!V111=1,1,0)+IF('Saisie des résultats'!AA111=1,1,0)+IF('Saisie des résultats'!AB111=1,1,0)+IF('Saisie des résultats'!AL111=1,1,0)+IF('Saisie des résultats'!AM111=1,1,0)+IF('Saisie des résultats'!AN111=1,1,0)+IF('Saisie des résultats'!AO111=1,1,0)+IF('Saisie des résultats'!AT111=1,1,0))/11)</f>
      </c>
      <c r="F112" s="83">
        <f>IF(ISBLANK('Liste d''élèves'!C109),"",(IF('Saisie des résultats'!W111=1,1,0)+IF('Saisie des résultats'!X111=1,1,0)+IF('Saisie des résultats'!Y111=1,1,0)+IF('Saisie des résultats'!Z111=1,1,0)+IF('Saisie des résultats'!AP111=1,1,0)+IF('Saisie des résultats'!AQ111=1,1,0)+IF('Saisie des résultats'!AR111=1,1,0)+IF('Saisie des résultats'!AS111=1,1,0)+IF('Saisie des résultats'!AU111=1,1,0)+IF('Saisie des résultats'!AW111=1,1,0))/10)</f>
      </c>
      <c r="G112" s="85">
        <f>IF(ISBLANK('Liste d''élèves'!C109),"",COUNTIF('Saisie des résultats'!C111:AX111,1)/48)</f>
      </c>
    </row>
    <row r="113" spans="2:7" ht="12.75">
      <c r="B113" s="14">
        <f>IF(ISBLANK('Liste d''élèves'!C110),"",('Liste d''élèves'!C110))</f>
      </c>
      <c r="C113" s="84">
        <f>IF(ISBLANK('Liste d''élèves'!C110),"",(IF('Saisie des résultats'!C112=1,1,0)+IF('Saisie des résultats'!D112=1,1,0)+IF('Saisie des résultats'!E112=1,1,0)+IF('Saisie des résultats'!F112=1,1,0)+IF('Saisie des résultats'!G112=1,1,0)+IF('Saisie des résultats'!H112=1,1,0)+IF('Saisie des résultats'!I112=1,1,0)+IF('Saisie des résultats'!J112=1,1,0)+IF('Saisie des résultats'!K112=1,1,0)+IF('Saisie des résultats'!L112=1,1,0)+IF('Saisie des résultats'!M112=1,1,0))/11)</f>
      </c>
      <c r="D113" s="83">
        <f>IF(ISBLANK('Liste d''élèves'!C110),"",(IF('Saisie des résultats'!N112=1,1,0)+IF('Saisie des résultats'!O112=1,1,0)+IF('Saisie des résultats'!P112=1,1,0)+IF('Saisie des résultats'!Q112=1,1,0)+IF('Saisie des résultats'!R112=1,1,0)+IF('Saisie des résultats'!AC112=1,1,0)+IF('Saisie des résultats'!AD112=1,1,0)+IF('Saisie des résultats'!AE112=1,1,0)+IF('Saisie des résultats'!AF112=1,1,0)+IF('Saisie des résultats'!AG112=1,1,0)+IF('Saisie des résultats'!AH112=1,1,0)+IF('Saisie des résultats'!AI112=1,1,0)+IF('Saisie des résultats'!AJ112=1,1,0)+IF('Saisie des résultats'!AK112=1,1,0)+IF('Saisie des résultats'!AV112=1,1,0)+IF('Saisie des résultats'!AX112=1,1,0))/16)</f>
      </c>
      <c r="E113" s="83">
        <f>IF(ISBLANK('Liste d''élèves'!C110),"",(IF('Saisie des résultats'!S112=1,1,0)+IF('Saisie des résultats'!T112=1,1,0)+IF('Saisie des résultats'!U112=1,1,0)+IF('Saisie des résultats'!V112=1,1,0)+IF('Saisie des résultats'!AA112=1,1,0)+IF('Saisie des résultats'!AB112=1,1,0)+IF('Saisie des résultats'!AL112=1,1,0)+IF('Saisie des résultats'!AM112=1,1,0)+IF('Saisie des résultats'!AN112=1,1,0)+IF('Saisie des résultats'!AO112=1,1,0)+IF('Saisie des résultats'!AT112=1,1,0))/11)</f>
      </c>
      <c r="F113" s="83">
        <f>IF(ISBLANK('Liste d''élèves'!C110),"",(IF('Saisie des résultats'!W112=1,1,0)+IF('Saisie des résultats'!X112=1,1,0)+IF('Saisie des résultats'!Y112=1,1,0)+IF('Saisie des résultats'!Z112=1,1,0)+IF('Saisie des résultats'!AP112=1,1,0)+IF('Saisie des résultats'!AQ112=1,1,0)+IF('Saisie des résultats'!AR112=1,1,0)+IF('Saisie des résultats'!AS112=1,1,0)+IF('Saisie des résultats'!AU112=1,1,0)+IF('Saisie des résultats'!AW112=1,1,0))/10)</f>
      </c>
      <c r="G113" s="85">
        <f>IF(ISBLANK('Liste d''élèves'!C110),"",COUNTIF('Saisie des résultats'!C112:AX112,1)/48)</f>
      </c>
    </row>
    <row r="114" spans="2:7" ht="12.75">
      <c r="B114" s="14">
        <f>IF(ISBLANK('Liste d''élèves'!C111),"",('Liste d''élèves'!C111))</f>
      </c>
      <c r="C114" s="84">
        <f>IF(ISBLANK('Liste d''élèves'!C111),"",(IF('Saisie des résultats'!C113=1,1,0)+IF('Saisie des résultats'!D113=1,1,0)+IF('Saisie des résultats'!E113=1,1,0)+IF('Saisie des résultats'!F113=1,1,0)+IF('Saisie des résultats'!G113=1,1,0)+IF('Saisie des résultats'!H113=1,1,0)+IF('Saisie des résultats'!I113=1,1,0)+IF('Saisie des résultats'!J113=1,1,0)+IF('Saisie des résultats'!K113=1,1,0)+IF('Saisie des résultats'!L113=1,1,0)+IF('Saisie des résultats'!M113=1,1,0))/11)</f>
      </c>
      <c r="D114" s="83">
        <f>IF(ISBLANK('Liste d''élèves'!C111),"",(IF('Saisie des résultats'!N113=1,1,0)+IF('Saisie des résultats'!O113=1,1,0)+IF('Saisie des résultats'!P113=1,1,0)+IF('Saisie des résultats'!Q113=1,1,0)+IF('Saisie des résultats'!R113=1,1,0)+IF('Saisie des résultats'!AC113=1,1,0)+IF('Saisie des résultats'!AD113=1,1,0)+IF('Saisie des résultats'!AE113=1,1,0)+IF('Saisie des résultats'!AF113=1,1,0)+IF('Saisie des résultats'!AG113=1,1,0)+IF('Saisie des résultats'!AH113=1,1,0)+IF('Saisie des résultats'!AI113=1,1,0)+IF('Saisie des résultats'!AJ113=1,1,0)+IF('Saisie des résultats'!AK113=1,1,0)+IF('Saisie des résultats'!AV113=1,1,0)+IF('Saisie des résultats'!AX113=1,1,0))/16)</f>
      </c>
      <c r="E114" s="83">
        <f>IF(ISBLANK('Liste d''élèves'!C111),"",(IF('Saisie des résultats'!S113=1,1,0)+IF('Saisie des résultats'!T113=1,1,0)+IF('Saisie des résultats'!U113=1,1,0)+IF('Saisie des résultats'!V113=1,1,0)+IF('Saisie des résultats'!AA113=1,1,0)+IF('Saisie des résultats'!AB113=1,1,0)+IF('Saisie des résultats'!AL113=1,1,0)+IF('Saisie des résultats'!AM113=1,1,0)+IF('Saisie des résultats'!AN113=1,1,0)+IF('Saisie des résultats'!AO113=1,1,0)+IF('Saisie des résultats'!AT113=1,1,0))/11)</f>
      </c>
      <c r="F114" s="83">
        <f>IF(ISBLANK('Liste d''élèves'!C111),"",(IF('Saisie des résultats'!W113=1,1,0)+IF('Saisie des résultats'!X113=1,1,0)+IF('Saisie des résultats'!Y113=1,1,0)+IF('Saisie des résultats'!Z113=1,1,0)+IF('Saisie des résultats'!AP113=1,1,0)+IF('Saisie des résultats'!AQ113=1,1,0)+IF('Saisie des résultats'!AR113=1,1,0)+IF('Saisie des résultats'!AS113=1,1,0)+IF('Saisie des résultats'!AU113=1,1,0)+IF('Saisie des résultats'!AW113=1,1,0))/10)</f>
      </c>
      <c r="G114" s="85">
        <f>IF(ISBLANK('Liste d''élèves'!C111),"",COUNTIF('Saisie des résultats'!C113:AX113,1)/48)</f>
      </c>
    </row>
    <row r="115" spans="2:7" ht="12.75">
      <c r="B115" s="14">
        <f>IF(ISBLANK('Liste d''élèves'!C112),"",('Liste d''élèves'!C112))</f>
      </c>
      <c r="C115" s="84">
        <f>IF(ISBLANK('Liste d''élèves'!C112),"",(IF('Saisie des résultats'!C114=1,1,0)+IF('Saisie des résultats'!D114=1,1,0)+IF('Saisie des résultats'!E114=1,1,0)+IF('Saisie des résultats'!F114=1,1,0)+IF('Saisie des résultats'!G114=1,1,0)+IF('Saisie des résultats'!H114=1,1,0)+IF('Saisie des résultats'!I114=1,1,0)+IF('Saisie des résultats'!J114=1,1,0)+IF('Saisie des résultats'!K114=1,1,0)+IF('Saisie des résultats'!L114=1,1,0)+IF('Saisie des résultats'!M114=1,1,0))/11)</f>
      </c>
      <c r="D115" s="83">
        <f>IF(ISBLANK('Liste d''élèves'!C112),"",(IF('Saisie des résultats'!N114=1,1,0)+IF('Saisie des résultats'!O114=1,1,0)+IF('Saisie des résultats'!P114=1,1,0)+IF('Saisie des résultats'!Q114=1,1,0)+IF('Saisie des résultats'!R114=1,1,0)+IF('Saisie des résultats'!AC114=1,1,0)+IF('Saisie des résultats'!AD114=1,1,0)+IF('Saisie des résultats'!AE114=1,1,0)+IF('Saisie des résultats'!AF114=1,1,0)+IF('Saisie des résultats'!AG114=1,1,0)+IF('Saisie des résultats'!AH114=1,1,0)+IF('Saisie des résultats'!AI114=1,1,0)+IF('Saisie des résultats'!AJ114=1,1,0)+IF('Saisie des résultats'!AK114=1,1,0)+IF('Saisie des résultats'!AV114=1,1,0)+IF('Saisie des résultats'!AX114=1,1,0))/16)</f>
      </c>
      <c r="E115" s="83">
        <f>IF(ISBLANK('Liste d''élèves'!C112),"",(IF('Saisie des résultats'!S114=1,1,0)+IF('Saisie des résultats'!T114=1,1,0)+IF('Saisie des résultats'!U114=1,1,0)+IF('Saisie des résultats'!V114=1,1,0)+IF('Saisie des résultats'!AA114=1,1,0)+IF('Saisie des résultats'!AB114=1,1,0)+IF('Saisie des résultats'!AL114=1,1,0)+IF('Saisie des résultats'!AM114=1,1,0)+IF('Saisie des résultats'!AN114=1,1,0)+IF('Saisie des résultats'!AO114=1,1,0)+IF('Saisie des résultats'!AT114=1,1,0))/11)</f>
      </c>
      <c r="F115" s="83">
        <f>IF(ISBLANK('Liste d''élèves'!C112),"",(IF('Saisie des résultats'!W114=1,1,0)+IF('Saisie des résultats'!X114=1,1,0)+IF('Saisie des résultats'!Y114=1,1,0)+IF('Saisie des résultats'!Z114=1,1,0)+IF('Saisie des résultats'!AP114=1,1,0)+IF('Saisie des résultats'!AQ114=1,1,0)+IF('Saisie des résultats'!AR114=1,1,0)+IF('Saisie des résultats'!AS114=1,1,0)+IF('Saisie des résultats'!AU114=1,1,0)+IF('Saisie des résultats'!AW114=1,1,0))/10)</f>
      </c>
      <c r="G115" s="85">
        <f>IF(ISBLANK('Liste d''élèves'!C112),"",COUNTIF('Saisie des résultats'!C114:AX114,1)/48)</f>
      </c>
    </row>
    <row r="116" spans="2:7" ht="12.75">
      <c r="B116" s="14">
        <f>IF(ISBLANK('Liste d''élèves'!C113),"",('Liste d''élèves'!C113))</f>
      </c>
      <c r="C116" s="84">
        <f>IF(ISBLANK('Liste d''élèves'!C113),"",(IF('Saisie des résultats'!C115=1,1,0)+IF('Saisie des résultats'!D115=1,1,0)+IF('Saisie des résultats'!E115=1,1,0)+IF('Saisie des résultats'!F115=1,1,0)+IF('Saisie des résultats'!G115=1,1,0)+IF('Saisie des résultats'!H115=1,1,0)+IF('Saisie des résultats'!I115=1,1,0)+IF('Saisie des résultats'!J115=1,1,0)+IF('Saisie des résultats'!K115=1,1,0)+IF('Saisie des résultats'!L115=1,1,0)+IF('Saisie des résultats'!M115=1,1,0))/11)</f>
      </c>
      <c r="D116" s="83">
        <f>IF(ISBLANK('Liste d''élèves'!C113),"",(IF('Saisie des résultats'!N115=1,1,0)+IF('Saisie des résultats'!O115=1,1,0)+IF('Saisie des résultats'!P115=1,1,0)+IF('Saisie des résultats'!Q115=1,1,0)+IF('Saisie des résultats'!R115=1,1,0)+IF('Saisie des résultats'!AC115=1,1,0)+IF('Saisie des résultats'!AD115=1,1,0)+IF('Saisie des résultats'!AE115=1,1,0)+IF('Saisie des résultats'!AF115=1,1,0)+IF('Saisie des résultats'!AG115=1,1,0)+IF('Saisie des résultats'!AH115=1,1,0)+IF('Saisie des résultats'!AI115=1,1,0)+IF('Saisie des résultats'!AJ115=1,1,0)+IF('Saisie des résultats'!AK115=1,1,0)+IF('Saisie des résultats'!AV115=1,1,0)+IF('Saisie des résultats'!AX115=1,1,0))/16)</f>
      </c>
      <c r="E116" s="83">
        <f>IF(ISBLANK('Liste d''élèves'!C113),"",(IF('Saisie des résultats'!S115=1,1,0)+IF('Saisie des résultats'!T115=1,1,0)+IF('Saisie des résultats'!U115=1,1,0)+IF('Saisie des résultats'!V115=1,1,0)+IF('Saisie des résultats'!AA115=1,1,0)+IF('Saisie des résultats'!AB115=1,1,0)+IF('Saisie des résultats'!AL115=1,1,0)+IF('Saisie des résultats'!AM115=1,1,0)+IF('Saisie des résultats'!AN115=1,1,0)+IF('Saisie des résultats'!AO115=1,1,0)+IF('Saisie des résultats'!AT115=1,1,0))/11)</f>
      </c>
      <c r="F116" s="83">
        <f>IF(ISBLANK('Liste d''élèves'!C113),"",(IF('Saisie des résultats'!W115=1,1,0)+IF('Saisie des résultats'!X115=1,1,0)+IF('Saisie des résultats'!Y115=1,1,0)+IF('Saisie des résultats'!Z115=1,1,0)+IF('Saisie des résultats'!AP115=1,1,0)+IF('Saisie des résultats'!AQ115=1,1,0)+IF('Saisie des résultats'!AR115=1,1,0)+IF('Saisie des résultats'!AS115=1,1,0)+IF('Saisie des résultats'!AU115=1,1,0)+IF('Saisie des résultats'!AW115=1,1,0))/10)</f>
      </c>
      <c r="G116" s="85">
        <f>IF(ISBLANK('Liste d''élèves'!C113),"",COUNTIF('Saisie des résultats'!C115:AX115,1)/48)</f>
      </c>
    </row>
    <row r="117" spans="2:7" ht="12.75">
      <c r="B117" s="14">
        <f>IF(ISBLANK('Liste d''élèves'!C114),"",('Liste d''élèves'!C114))</f>
      </c>
      <c r="C117" s="84">
        <f>IF(ISBLANK('Liste d''élèves'!C114),"",(IF('Saisie des résultats'!C116=1,1,0)+IF('Saisie des résultats'!D116=1,1,0)+IF('Saisie des résultats'!E116=1,1,0)+IF('Saisie des résultats'!F116=1,1,0)+IF('Saisie des résultats'!G116=1,1,0)+IF('Saisie des résultats'!H116=1,1,0)+IF('Saisie des résultats'!I116=1,1,0)+IF('Saisie des résultats'!J116=1,1,0)+IF('Saisie des résultats'!K116=1,1,0)+IF('Saisie des résultats'!L116=1,1,0)+IF('Saisie des résultats'!M116=1,1,0))/11)</f>
      </c>
      <c r="D117" s="83">
        <f>IF(ISBLANK('Liste d''élèves'!C114),"",(IF('Saisie des résultats'!N116=1,1,0)+IF('Saisie des résultats'!O116=1,1,0)+IF('Saisie des résultats'!P116=1,1,0)+IF('Saisie des résultats'!Q116=1,1,0)+IF('Saisie des résultats'!R116=1,1,0)+IF('Saisie des résultats'!AC116=1,1,0)+IF('Saisie des résultats'!AD116=1,1,0)+IF('Saisie des résultats'!AE116=1,1,0)+IF('Saisie des résultats'!AF116=1,1,0)+IF('Saisie des résultats'!AG116=1,1,0)+IF('Saisie des résultats'!AH116=1,1,0)+IF('Saisie des résultats'!AI116=1,1,0)+IF('Saisie des résultats'!AJ116=1,1,0)+IF('Saisie des résultats'!AK116=1,1,0)+IF('Saisie des résultats'!AV116=1,1,0)+IF('Saisie des résultats'!AX116=1,1,0))/16)</f>
      </c>
      <c r="E117" s="83">
        <f>IF(ISBLANK('Liste d''élèves'!C114),"",(IF('Saisie des résultats'!S116=1,1,0)+IF('Saisie des résultats'!T116=1,1,0)+IF('Saisie des résultats'!U116=1,1,0)+IF('Saisie des résultats'!V116=1,1,0)+IF('Saisie des résultats'!AA116=1,1,0)+IF('Saisie des résultats'!AB116=1,1,0)+IF('Saisie des résultats'!AL116=1,1,0)+IF('Saisie des résultats'!AM116=1,1,0)+IF('Saisie des résultats'!AN116=1,1,0)+IF('Saisie des résultats'!AO116=1,1,0)+IF('Saisie des résultats'!AT116=1,1,0))/11)</f>
      </c>
      <c r="F117" s="83">
        <f>IF(ISBLANK('Liste d''élèves'!C114),"",(IF('Saisie des résultats'!W116=1,1,0)+IF('Saisie des résultats'!X116=1,1,0)+IF('Saisie des résultats'!Y116=1,1,0)+IF('Saisie des résultats'!Z116=1,1,0)+IF('Saisie des résultats'!AP116=1,1,0)+IF('Saisie des résultats'!AQ116=1,1,0)+IF('Saisie des résultats'!AR116=1,1,0)+IF('Saisie des résultats'!AS116=1,1,0)+IF('Saisie des résultats'!AU116=1,1,0)+IF('Saisie des résultats'!AW116=1,1,0))/10)</f>
      </c>
      <c r="G117" s="85">
        <f>IF(ISBLANK('Liste d''élèves'!C114),"",COUNTIF('Saisie des résultats'!C116:AX116,1)/48)</f>
      </c>
    </row>
    <row r="118" spans="2:7" ht="12.75">
      <c r="B118" s="14">
        <f>IF(ISBLANK('Liste d''élèves'!C115),"",('Liste d''élèves'!C115))</f>
      </c>
      <c r="C118" s="84">
        <f>IF(ISBLANK('Liste d''élèves'!C115),"",(IF('Saisie des résultats'!C117=1,1,0)+IF('Saisie des résultats'!D117=1,1,0)+IF('Saisie des résultats'!E117=1,1,0)+IF('Saisie des résultats'!F117=1,1,0)+IF('Saisie des résultats'!G117=1,1,0)+IF('Saisie des résultats'!H117=1,1,0)+IF('Saisie des résultats'!I117=1,1,0)+IF('Saisie des résultats'!J117=1,1,0)+IF('Saisie des résultats'!K117=1,1,0)+IF('Saisie des résultats'!L117=1,1,0)+IF('Saisie des résultats'!M117=1,1,0))/11)</f>
      </c>
      <c r="D118" s="83">
        <f>IF(ISBLANK('Liste d''élèves'!C115),"",(IF('Saisie des résultats'!N117=1,1,0)+IF('Saisie des résultats'!O117=1,1,0)+IF('Saisie des résultats'!P117=1,1,0)+IF('Saisie des résultats'!Q117=1,1,0)+IF('Saisie des résultats'!R117=1,1,0)+IF('Saisie des résultats'!AC117=1,1,0)+IF('Saisie des résultats'!AD117=1,1,0)+IF('Saisie des résultats'!AE117=1,1,0)+IF('Saisie des résultats'!AF117=1,1,0)+IF('Saisie des résultats'!AG117=1,1,0)+IF('Saisie des résultats'!AH117=1,1,0)+IF('Saisie des résultats'!AI117=1,1,0)+IF('Saisie des résultats'!AJ117=1,1,0)+IF('Saisie des résultats'!AK117=1,1,0)+IF('Saisie des résultats'!AV117=1,1,0)+IF('Saisie des résultats'!AX117=1,1,0))/16)</f>
      </c>
      <c r="E118" s="83">
        <f>IF(ISBLANK('Liste d''élèves'!C115),"",(IF('Saisie des résultats'!S117=1,1,0)+IF('Saisie des résultats'!T117=1,1,0)+IF('Saisie des résultats'!U117=1,1,0)+IF('Saisie des résultats'!V117=1,1,0)+IF('Saisie des résultats'!AA117=1,1,0)+IF('Saisie des résultats'!AB117=1,1,0)+IF('Saisie des résultats'!AL117=1,1,0)+IF('Saisie des résultats'!AM117=1,1,0)+IF('Saisie des résultats'!AN117=1,1,0)+IF('Saisie des résultats'!AO117=1,1,0)+IF('Saisie des résultats'!AT117=1,1,0))/11)</f>
      </c>
      <c r="F118" s="83">
        <f>IF(ISBLANK('Liste d''élèves'!C115),"",(IF('Saisie des résultats'!W117=1,1,0)+IF('Saisie des résultats'!X117=1,1,0)+IF('Saisie des résultats'!Y117=1,1,0)+IF('Saisie des résultats'!Z117=1,1,0)+IF('Saisie des résultats'!AP117=1,1,0)+IF('Saisie des résultats'!AQ117=1,1,0)+IF('Saisie des résultats'!AR117=1,1,0)+IF('Saisie des résultats'!AS117=1,1,0)+IF('Saisie des résultats'!AU117=1,1,0)+IF('Saisie des résultats'!AW117=1,1,0))/10)</f>
      </c>
      <c r="G118" s="85">
        <f>IF(ISBLANK('Liste d''élèves'!C115),"",COUNTIF('Saisie des résultats'!C117:AX117,1)/48)</f>
      </c>
    </row>
    <row r="119" spans="2:7" ht="12.75">
      <c r="B119" s="14">
        <f>IF(ISBLANK('Liste d''élèves'!C116),"",('Liste d''élèves'!C116))</f>
      </c>
      <c r="C119" s="84">
        <f>IF(ISBLANK('Liste d''élèves'!C116),"",(IF('Saisie des résultats'!C118=1,1,0)+IF('Saisie des résultats'!D118=1,1,0)+IF('Saisie des résultats'!E118=1,1,0)+IF('Saisie des résultats'!F118=1,1,0)+IF('Saisie des résultats'!G118=1,1,0)+IF('Saisie des résultats'!H118=1,1,0)+IF('Saisie des résultats'!I118=1,1,0)+IF('Saisie des résultats'!J118=1,1,0)+IF('Saisie des résultats'!K118=1,1,0)+IF('Saisie des résultats'!L118=1,1,0)+IF('Saisie des résultats'!M118=1,1,0))/11)</f>
      </c>
      <c r="D119" s="83">
        <f>IF(ISBLANK('Liste d''élèves'!C116),"",(IF('Saisie des résultats'!N118=1,1,0)+IF('Saisie des résultats'!O118=1,1,0)+IF('Saisie des résultats'!P118=1,1,0)+IF('Saisie des résultats'!Q118=1,1,0)+IF('Saisie des résultats'!R118=1,1,0)+IF('Saisie des résultats'!AC118=1,1,0)+IF('Saisie des résultats'!AD118=1,1,0)+IF('Saisie des résultats'!AE118=1,1,0)+IF('Saisie des résultats'!AF118=1,1,0)+IF('Saisie des résultats'!AG118=1,1,0)+IF('Saisie des résultats'!AH118=1,1,0)+IF('Saisie des résultats'!AI118=1,1,0)+IF('Saisie des résultats'!AJ118=1,1,0)+IF('Saisie des résultats'!AK118=1,1,0)+IF('Saisie des résultats'!AV118=1,1,0)+IF('Saisie des résultats'!AX118=1,1,0))/16)</f>
      </c>
      <c r="E119" s="83">
        <f>IF(ISBLANK('Liste d''élèves'!C116),"",(IF('Saisie des résultats'!S118=1,1,0)+IF('Saisie des résultats'!T118=1,1,0)+IF('Saisie des résultats'!U118=1,1,0)+IF('Saisie des résultats'!V118=1,1,0)+IF('Saisie des résultats'!AA118=1,1,0)+IF('Saisie des résultats'!AB118=1,1,0)+IF('Saisie des résultats'!AL118=1,1,0)+IF('Saisie des résultats'!AM118=1,1,0)+IF('Saisie des résultats'!AN118=1,1,0)+IF('Saisie des résultats'!AO118=1,1,0)+IF('Saisie des résultats'!AT118=1,1,0))/11)</f>
      </c>
      <c r="F119" s="83">
        <f>IF(ISBLANK('Liste d''élèves'!C116),"",(IF('Saisie des résultats'!W118=1,1,0)+IF('Saisie des résultats'!X118=1,1,0)+IF('Saisie des résultats'!Y118=1,1,0)+IF('Saisie des résultats'!Z118=1,1,0)+IF('Saisie des résultats'!AP118=1,1,0)+IF('Saisie des résultats'!AQ118=1,1,0)+IF('Saisie des résultats'!AR118=1,1,0)+IF('Saisie des résultats'!AS118=1,1,0)+IF('Saisie des résultats'!AU118=1,1,0)+IF('Saisie des résultats'!AW118=1,1,0))/10)</f>
      </c>
      <c r="G119" s="85">
        <f>IF(ISBLANK('Liste d''élèves'!C116),"",COUNTIF('Saisie des résultats'!C118:AX118,1)/48)</f>
      </c>
    </row>
    <row r="120" spans="2:7" ht="12.75">
      <c r="B120" s="14">
        <f>IF(ISBLANK('Liste d''élèves'!C117),"",('Liste d''élèves'!C117))</f>
      </c>
      <c r="C120" s="84">
        <f>IF(ISBLANK('Liste d''élèves'!C117),"",(IF('Saisie des résultats'!C119=1,1,0)+IF('Saisie des résultats'!D119=1,1,0)+IF('Saisie des résultats'!E119=1,1,0)+IF('Saisie des résultats'!F119=1,1,0)+IF('Saisie des résultats'!G119=1,1,0)+IF('Saisie des résultats'!H119=1,1,0)+IF('Saisie des résultats'!I119=1,1,0)+IF('Saisie des résultats'!J119=1,1,0)+IF('Saisie des résultats'!K119=1,1,0)+IF('Saisie des résultats'!L119=1,1,0)+IF('Saisie des résultats'!M119=1,1,0))/11)</f>
      </c>
      <c r="D120" s="83">
        <f>IF(ISBLANK('Liste d''élèves'!C117),"",(IF('Saisie des résultats'!N119=1,1,0)+IF('Saisie des résultats'!O119=1,1,0)+IF('Saisie des résultats'!P119=1,1,0)+IF('Saisie des résultats'!Q119=1,1,0)+IF('Saisie des résultats'!R119=1,1,0)+IF('Saisie des résultats'!AC119=1,1,0)+IF('Saisie des résultats'!AD119=1,1,0)+IF('Saisie des résultats'!AE119=1,1,0)+IF('Saisie des résultats'!AF119=1,1,0)+IF('Saisie des résultats'!AG119=1,1,0)+IF('Saisie des résultats'!AH119=1,1,0)+IF('Saisie des résultats'!AI119=1,1,0)+IF('Saisie des résultats'!AJ119=1,1,0)+IF('Saisie des résultats'!AK119=1,1,0)+IF('Saisie des résultats'!AV119=1,1,0)+IF('Saisie des résultats'!AX119=1,1,0))/16)</f>
      </c>
      <c r="E120" s="83">
        <f>IF(ISBLANK('Liste d''élèves'!C117),"",(IF('Saisie des résultats'!S119=1,1,0)+IF('Saisie des résultats'!T119=1,1,0)+IF('Saisie des résultats'!U119=1,1,0)+IF('Saisie des résultats'!V119=1,1,0)+IF('Saisie des résultats'!AA119=1,1,0)+IF('Saisie des résultats'!AB119=1,1,0)+IF('Saisie des résultats'!AL119=1,1,0)+IF('Saisie des résultats'!AM119=1,1,0)+IF('Saisie des résultats'!AN119=1,1,0)+IF('Saisie des résultats'!AO119=1,1,0)+IF('Saisie des résultats'!AT119=1,1,0))/11)</f>
      </c>
      <c r="F120" s="83">
        <f>IF(ISBLANK('Liste d''élèves'!C117),"",(IF('Saisie des résultats'!W119=1,1,0)+IF('Saisie des résultats'!X119=1,1,0)+IF('Saisie des résultats'!Y119=1,1,0)+IF('Saisie des résultats'!Z119=1,1,0)+IF('Saisie des résultats'!AP119=1,1,0)+IF('Saisie des résultats'!AQ119=1,1,0)+IF('Saisie des résultats'!AR119=1,1,0)+IF('Saisie des résultats'!AS119=1,1,0)+IF('Saisie des résultats'!AU119=1,1,0)+IF('Saisie des résultats'!AW119=1,1,0))/10)</f>
      </c>
      <c r="G120" s="85">
        <f>IF(ISBLANK('Liste d''élèves'!C117),"",COUNTIF('Saisie des résultats'!C119:AX119,1)/48)</f>
      </c>
    </row>
    <row r="121" spans="2:7" ht="12.75">
      <c r="B121" s="14">
        <f>IF(ISBLANK('Liste d''élèves'!C118),"",('Liste d''élèves'!C118))</f>
      </c>
      <c r="C121" s="84">
        <f>IF(ISBLANK('Liste d''élèves'!C118),"",(IF('Saisie des résultats'!C120=1,1,0)+IF('Saisie des résultats'!D120=1,1,0)+IF('Saisie des résultats'!E120=1,1,0)+IF('Saisie des résultats'!F120=1,1,0)+IF('Saisie des résultats'!G120=1,1,0)+IF('Saisie des résultats'!H120=1,1,0)+IF('Saisie des résultats'!I120=1,1,0)+IF('Saisie des résultats'!J120=1,1,0)+IF('Saisie des résultats'!K120=1,1,0)+IF('Saisie des résultats'!L120=1,1,0)+IF('Saisie des résultats'!M120=1,1,0))/11)</f>
      </c>
      <c r="D121" s="83">
        <f>IF(ISBLANK('Liste d''élèves'!C118),"",(IF('Saisie des résultats'!N120=1,1,0)+IF('Saisie des résultats'!O120=1,1,0)+IF('Saisie des résultats'!P120=1,1,0)+IF('Saisie des résultats'!Q120=1,1,0)+IF('Saisie des résultats'!R120=1,1,0)+IF('Saisie des résultats'!AC120=1,1,0)+IF('Saisie des résultats'!AD120=1,1,0)+IF('Saisie des résultats'!AE120=1,1,0)+IF('Saisie des résultats'!AF120=1,1,0)+IF('Saisie des résultats'!AG120=1,1,0)+IF('Saisie des résultats'!AH120=1,1,0)+IF('Saisie des résultats'!AI120=1,1,0)+IF('Saisie des résultats'!AJ120=1,1,0)+IF('Saisie des résultats'!AK120=1,1,0)+IF('Saisie des résultats'!AV120=1,1,0)+IF('Saisie des résultats'!AX120=1,1,0))/16)</f>
      </c>
      <c r="E121" s="83">
        <f>IF(ISBLANK('Liste d''élèves'!C118),"",(IF('Saisie des résultats'!S120=1,1,0)+IF('Saisie des résultats'!T120=1,1,0)+IF('Saisie des résultats'!U120=1,1,0)+IF('Saisie des résultats'!V120=1,1,0)+IF('Saisie des résultats'!AA120=1,1,0)+IF('Saisie des résultats'!AB120=1,1,0)+IF('Saisie des résultats'!AL120=1,1,0)+IF('Saisie des résultats'!AM120=1,1,0)+IF('Saisie des résultats'!AN120=1,1,0)+IF('Saisie des résultats'!AO120=1,1,0)+IF('Saisie des résultats'!AT120=1,1,0))/11)</f>
      </c>
      <c r="F121" s="83">
        <f>IF(ISBLANK('Liste d''élèves'!C118),"",(IF('Saisie des résultats'!W120=1,1,0)+IF('Saisie des résultats'!X120=1,1,0)+IF('Saisie des résultats'!Y120=1,1,0)+IF('Saisie des résultats'!Z120=1,1,0)+IF('Saisie des résultats'!AP120=1,1,0)+IF('Saisie des résultats'!AQ120=1,1,0)+IF('Saisie des résultats'!AR120=1,1,0)+IF('Saisie des résultats'!AS120=1,1,0)+IF('Saisie des résultats'!AU120=1,1,0)+IF('Saisie des résultats'!AW120=1,1,0))/10)</f>
      </c>
      <c r="G121" s="85">
        <f>IF(ISBLANK('Liste d''élèves'!C118),"",COUNTIF('Saisie des résultats'!C120:AX120,1)/48)</f>
      </c>
    </row>
    <row r="122" spans="2:7" ht="12.75">
      <c r="B122" s="14">
        <f>IF(ISBLANK('Liste d''élèves'!C119),"",('Liste d''élèves'!C119))</f>
      </c>
      <c r="C122" s="84">
        <f>IF(ISBLANK('Liste d''élèves'!C119),"",(IF('Saisie des résultats'!C121=1,1,0)+IF('Saisie des résultats'!D121=1,1,0)+IF('Saisie des résultats'!E121=1,1,0)+IF('Saisie des résultats'!F121=1,1,0)+IF('Saisie des résultats'!G121=1,1,0)+IF('Saisie des résultats'!H121=1,1,0)+IF('Saisie des résultats'!I121=1,1,0)+IF('Saisie des résultats'!J121=1,1,0)+IF('Saisie des résultats'!K121=1,1,0)+IF('Saisie des résultats'!L121=1,1,0)+IF('Saisie des résultats'!M121=1,1,0))/11)</f>
      </c>
      <c r="D122" s="83">
        <f>IF(ISBLANK('Liste d''élèves'!C119),"",(IF('Saisie des résultats'!N121=1,1,0)+IF('Saisie des résultats'!O121=1,1,0)+IF('Saisie des résultats'!P121=1,1,0)+IF('Saisie des résultats'!Q121=1,1,0)+IF('Saisie des résultats'!R121=1,1,0)+IF('Saisie des résultats'!AC121=1,1,0)+IF('Saisie des résultats'!AD121=1,1,0)+IF('Saisie des résultats'!AE121=1,1,0)+IF('Saisie des résultats'!AF121=1,1,0)+IF('Saisie des résultats'!AG121=1,1,0)+IF('Saisie des résultats'!AH121=1,1,0)+IF('Saisie des résultats'!AI121=1,1,0)+IF('Saisie des résultats'!AJ121=1,1,0)+IF('Saisie des résultats'!AK121=1,1,0)+IF('Saisie des résultats'!AV121=1,1,0)+IF('Saisie des résultats'!AX121=1,1,0))/16)</f>
      </c>
      <c r="E122" s="83">
        <f>IF(ISBLANK('Liste d''élèves'!C119),"",(IF('Saisie des résultats'!S121=1,1,0)+IF('Saisie des résultats'!T121=1,1,0)+IF('Saisie des résultats'!U121=1,1,0)+IF('Saisie des résultats'!V121=1,1,0)+IF('Saisie des résultats'!AA121=1,1,0)+IF('Saisie des résultats'!AB121=1,1,0)+IF('Saisie des résultats'!AL121=1,1,0)+IF('Saisie des résultats'!AM121=1,1,0)+IF('Saisie des résultats'!AN121=1,1,0)+IF('Saisie des résultats'!AO121=1,1,0)+IF('Saisie des résultats'!AT121=1,1,0))/11)</f>
      </c>
      <c r="F122" s="83">
        <f>IF(ISBLANK('Liste d''élèves'!C119),"",(IF('Saisie des résultats'!W121=1,1,0)+IF('Saisie des résultats'!X121=1,1,0)+IF('Saisie des résultats'!Y121=1,1,0)+IF('Saisie des résultats'!Z121=1,1,0)+IF('Saisie des résultats'!AP121=1,1,0)+IF('Saisie des résultats'!AQ121=1,1,0)+IF('Saisie des résultats'!AR121=1,1,0)+IF('Saisie des résultats'!AS121=1,1,0)+IF('Saisie des résultats'!AU121=1,1,0)+IF('Saisie des résultats'!AW121=1,1,0))/10)</f>
      </c>
      <c r="G122" s="85">
        <f>IF(ISBLANK('Liste d''élèves'!C119),"",COUNTIF('Saisie des résultats'!C121:AX121,1)/48)</f>
      </c>
    </row>
    <row r="123" spans="2:7" ht="12.75">
      <c r="B123" s="14">
        <f>IF(ISBLANK('Liste d''élèves'!C120),"",('Liste d''élèves'!C120))</f>
      </c>
      <c r="C123" s="84">
        <f>IF(ISBLANK('Liste d''élèves'!C120),"",(IF('Saisie des résultats'!C122=1,1,0)+IF('Saisie des résultats'!D122=1,1,0)+IF('Saisie des résultats'!E122=1,1,0)+IF('Saisie des résultats'!F122=1,1,0)+IF('Saisie des résultats'!G122=1,1,0)+IF('Saisie des résultats'!H122=1,1,0)+IF('Saisie des résultats'!I122=1,1,0)+IF('Saisie des résultats'!J122=1,1,0)+IF('Saisie des résultats'!K122=1,1,0)+IF('Saisie des résultats'!L122=1,1,0)+IF('Saisie des résultats'!M122=1,1,0))/11)</f>
      </c>
      <c r="D123" s="83">
        <f>IF(ISBLANK('Liste d''élèves'!C120),"",(IF('Saisie des résultats'!N122=1,1,0)+IF('Saisie des résultats'!O122=1,1,0)+IF('Saisie des résultats'!P122=1,1,0)+IF('Saisie des résultats'!Q122=1,1,0)+IF('Saisie des résultats'!R122=1,1,0)+IF('Saisie des résultats'!AC122=1,1,0)+IF('Saisie des résultats'!AD122=1,1,0)+IF('Saisie des résultats'!AE122=1,1,0)+IF('Saisie des résultats'!AF122=1,1,0)+IF('Saisie des résultats'!AG122=1,1,0)+IF('Saisie des résultats'!AH122=1,1,0)+IF('Saisie des résultats'!AI122=1,1,0)+IF('Saisie des résultats'!AJ122=1,1,0)+IF('Saisie des résultats'!AK122=1,1,0)+IF('Saisie des résultats'!AV122=1,1,0)+IF('Saisie des résultats'!AX122=1,1,0))/16)</f>
      </c>
      <c r="E123" s="83">
        <f>IF(ISBLANK('Liste d''élèves'!C120),"",(IF('Saisie des résultats'!S122=1,1,0)+IF('Saisie des résultats'!T122=1,1,0)+IF('Saisie des résultats'!U122=1,1,0)+IF('Saisie des résultats'!V122=1,1,0)+IF('Saisie des résultats'!AA122=1,1,0)+IF('Saisie des résultats'!AB122=1,1,0)+IF('Saisie des résultats'!AL122=1,1,0)+IF('Saisie des résultats'!AM122=1,1,0)+IF('Saisie des résultats'!AN122=1,1,0)+IF('Saisie des résultats'!AO122=1,1,0)+IF('Saisie des résultats'!AT122=1,1,0))/11)</f>
      </c>
      <c r="F123" s="83">
        <f>IF(ISBLANK('Liste d''élèves'!C120),"",(IF('Saisie des résultats'!W122=1,1,0)+IF('Saisie des résultats'!X122=1,1,0)+IF('Saisie des résultats'!Y122=1,1,0)+IF('Saisie des résultats'!Z122=1,1,0)+IF('Saisie des résultats'!AP122=1,1,0)+IF('Saisie des résultats'!AQ122=1,1,0)+IF('Saisie des résultats'!AR122=1,1,0)+IF('Saisie des résultats'!AS122=1,1,0)+IF('Saisie des résultats'!AU122=1,1,0)+IF('Saisie des résultats'!AW122=1,1,0))/10)</f>
      </c>
      <c r="G123" s="85">
        <f>IF(ISBLANK('Liste d''élèves'!C120),"",COUNTIF('Saisie des résultats'!C122:AX122,1)/48)</f>
      </c>
    </row>
    <row r="124" spans="2:7" ht="12.75">
      <c r="B124" s="14">
        <f>IF(ISBLANK('Liste d''élèves'!C121),"",('Liste d''élèves'!C121))</f>
      </c>
      <c r="C124" s="84">
        <f>IF(ISBLANK('Liste d''élèves'!C121),"",(IF('Saisie des résultats'!C123=1,1,0)+IF('Saisie des résultats'!D123=1,1,0)+IF('Saisie des résultats'!E123=1,1,0)+IF('Saisie des résultats'!F123=1,1,0)+IF('Saisie des résultats'!G123=1,1,0)+IF('Saisie des résultats'!H123=1,1,0)+IF('Saisie des résultats'!I123=1,1,0)+IF('Saisie des résultats'!J123=1,1,0)+IF('Saisie des résultats'!K123=1,1,0)+IF('Saisie des résultats'!L123=1,1,0)+IF('Saisie des résultats'!M123=1,1,0))/11)</f>
      </c>
      <c r="D124" s="83">
        <f>IF(ISBLANK('Liste d''élèves'!C121),"",(IF('Saisie des résultats'!N123=1,1,0)+IF('Saisie des résultats'!O123=1,1,0)+IF('Saisie des résultats'!P123=1,1,0)+IF('Saisie des résultats'!Q123=1,1,0)+IF('Saisie des résultats'!R123=1,1,0)+IF('Saisie des résultats'!AC123=1,1,0)+IF('Saisie des résultats'!AD123=1,1,0)+IF('Saisie des résultats'!AE123=1,1,0)+IF('Saisie des résultats'!AF123=1,1,0)+IF('Saisie des résultats'!AG123=1,1,0)+IF('Saisie des résultats'!AH123=1,1,0)+IF('Saisie des résultats'!AI123=1,1,0)+IF('Saisie des résultats'!AJ123=1,1,0)+IF('Saisie des résultats'!AK123=1,1,0)+IF('Saisie des résultats'!AV123=1,1,0)+IF('Saisie des résultats'!AX123=1,1,0))/16)</f>
      </c>
      <c r="E124" s="83">
        <f>IF(ISBLANK('Liste d''élèves'!C121),"",(IF('Saisie des résultats'!S123=1,1,0)+IF('Saisie des résultats'!T123=1,1,0)+IF('Saisie des résultats'!U123=1,1,0)+IF('Saisie des résultats'!V123=1,1,0)+IF('Saisie des résultats'!AA123=1,1,0)+IF('Saisie des résultats'!AB123=1,1,0)+IF('Saisie des résultats'!AL123=1,1,0)+IF('Saisie des résultats'!AM123=1,1,0)+IF('Saisie des résultats'!AN123=1,1,0)+IF('Saisie des résultats'!AO123=1,1,0)+IF('Saisie des résultats'!AT123=1,1,0))/11)</f>
      </c>
      <c r="F124" s="83">
        <f>IF(ISBLANK('Liste d''élèves'!C121),"",(IF('Saisie des résultats'!W123=1,1,0)+IF('Saisie des résultats'!X123=1,1,0)+IF('Saisie des résultats'!Y123=1,1,0)+IF('Saisie des résultats'!Z123=1,1,0)+IF('Saisie des résultats'!AP123=1,1,0)+IF('Saisie des résultats'!AQ123=1,1,0)+IF('Saisie des résultats'!AR123=1,1,0)+IF('Saisie des résultats'!AS123=1,1,0)+IF('Saisie des résultats'!AU123=1,1,0)+IF('Saisie des résultats'!AW123=1,1,0))/10)</f>
      </c>
      <c r="G124" s="85">
        <f>IF(ISBLANK('Liste d''élèves'!C121),"",COUNTIF('Saisie des résultats'!C123:AX123,1)/48)</f>
      </c>
    </row>
    <row r="125" spans="2:7" ht="12.75">
      <c r="B125" s="14">
        <f>IF(ISBLANK('Liste d''élèves'!C122),"",('Liste d''élèves'!C122))</f>
      </c>
      <c r="C125" s="84">
        <f>IF(ISBLANK('Liste d''élèves'!C122),"",(IF('Saisie des résultats'!C124=1,1,0)+IF('Saisie des résultats'!D124=1,1,0)+IF('Saisie des résultats'!E124=1,1,0)+IF('Saisie des résultats'!F124=1,1,0)+IF('Saisie des résultats'!G124=1,1,0)+IF('Saisie des résultats'!H124=1,1,0)+IF('Saisie des résultats'!I124=1,1,0)+IF('Saisie des résultats'!J124=1,1,0)+IF('Saisie des résultats'!K124=1,1,0)+IF('Saisie des résultats'!L124=1,1,0)+IF('Saisie des résultats'!M124=1,1,0))/11)</f>
      </c>
      <c r="D125" s="83">
        <f>IF(ISBLANK('Liste d''élèves'!C122),"",(IF('Saisie des résultats'!N124=1,1,0)+IF('Saisie des résultats'!O124=1,1,0)+IF('Saisie des résultats'!P124=1,1,0)+IF('Saisie des résultats'!Q124=1,1,0)+IF('Saisie des résultats'!R124=1,1,0)+IF('Saisie des résultats'!AC124=1,1,0)+IF('Saisie des résultats'!AD124=1,1,0)+IF('Saisie des résultats'!AE124=1,1,0)+IF('Saisie des résultats'!AF124=1,1,0)+IF('Saisie des résultats'!AG124=1,1,0)+IF('Saisie des résultats'!AH124=1,1,0)+IF('Saisie des résultats'!AI124=1,1,0)+IF('Saisie des résultats'!AJ124=1,1,0)+IF('Saisie des résultats'!AK124=1,1,0)+IF('Saisie des résultats'!AV124=1,1,0)+IF('Saisie des résultats'!AX124=1,1,0))/16)</f>
      </c>
      <c r="E125" s="83">
        <f>IF(ISBLANK('Liste d''élèves'!C122),"",(IF('Saisie des résultats'!S124=1,1,0)+IF('Saisie des résultats'!T124=1,1,0)+IF('Saisie des résultats'!U124=1,1,0)+IF('Saisie des résultats'!V124=1,1,0)+IF('Saisie des résultats'!AA124=1,1,0)+IF('Saisie des résultats'!AB124=1,1,0)+IF('Saisie des résultats'!AL124=1,1,0)+IF('Saisie des résultats'!AM124=1,1,0)+IF('Saisie des résultats'!AN124=1,1,0)+IF('Saisie des résultats'!AO124=1,1,0)+IF('Saisie des résultats'!AT124=1,1,0))/11)</f>
      </c>
      <c r="F125" s="83">
        <f>IF(ISBLANK('Liste d''élèves'!C122),"",(IF('Saisie des résultats'!W124=1,1,0)+IF('Saisie des résultats'!X124=1,1,0)+IF('Saisie des résultats'!Y124=1,1,0)+IF('Saisie des résultats'!Z124=1,1,0)+IF('Saisie des résultats'!AP124=1,1,0)+IF('Saisie des résultats'!AQ124=1,1,0)+IF('Saisie des résultats'!AR124=1,1,0)+IF('Saisie des résultats'!AS124=1,1,0)+IF('Saisie des résultats'!AU124=1,1,0)+IF('Saisie des résultats'!AW124=1,1,0))/10)</f>
      </c>
      <c r="G125" s="85">
        <f>IF(ISBLANK('Liste d''élèves'!C122),"",COUNTIF('Saisie des résultats'!C124:AX124,1)/48)</f>
      </c>
    </row>
    <row r="126" spans="2:7" ht="12.75">
      <c r="B126" s="14">
        <f>IF(ISBLANK('Liste d''élèves'!C123),"",('Liste d''élèves'!C123))</f>
      </c>
      <c r="C126" s="84">
        <f>IF(ISBLANK('Liste d''élèves'!C123),"",(IF('Saisie des résultats'!C125=1,1,0)+IF('Saisie des résultats'!D125=1,1,0)+IF('Saisie des résultats'!E125=1,1,0)+IF('Saisie des résultats'!F125=1,1,0)+IF('Saisie des résultats'!G125=1,1,0)+IF('Saisie des résultats'!H125=1,1,0)+IF('Saisie des résultats'!I125=1,1,0)+IF('Saisie des résultats'!J125=1,1,0)+IF('Saisie des résultats'!K125=1,1,0)+IF('Saisie des résultats'!L125=1,1,0)+IF('Saisie des résultats'!M125=1,1,0))/11)</f>
      </c>
      <c r="D126" s="83">
        <f>IF(ISBLANK('Liste d''élèves'!C123),"",(IF('Saisie des résultats'!N125=1,1,0)+IF('Saisie des résultats'!O125=1,1,0)+IF('Saisie des résultats'!P125=1,1,0)+IF('Saisie des résultats'!Q125=1,1,0)+IF('Saisie des résultats'!R125=1,1,0)+IF('Saisie des résultats'!AC125=1,1,0)+IF('Saisie des résultats'!AD125=1,1,0)+IF('Saisie des résultats'!AE125=1,1,0)+IF('Saisie des résultats'!AF125=1,1,0)+IF('Saisie des résultats'!AG125=1,1,0)+IF('Saisie des résultats'!AH125=1,1,0)+IF('Saisie des résultats'!AI125=1,1,0)+IF('Saisie des résultats'!AJ125=1,1,0)+IF('Saisie des résultats'!AK125=1,1,0)+IF('Saisie des résultats'!AV125=1,1,0)+IF('Saisie des résultats'!AX125=1,1,0))/16)</f>
      </c>
      <c r="E126" s="83">
        <f>IF(ISBLANK('Liste d''élèves'!C123),"",(IF('Saisie des résultats'!S125=1,1,0)+IF('Saisie des résultats'!T125=1,1,0)+IF('Saisie des résultats'!U125=1,1,0)+IF('Saisie des résultats'!V125=1,1,0)+IF('Saisie des résultats'!AA125=1,1,0)+IF('Saisie des résultats'!AB125=1,1,0)+IF('Saisie des résultats'!AL125=1,1,0)+IF('Saisie des résultats'!AM125=1,1,0)+IF('Saisie des résultats'!AN125=1,1,0)+IF('Saisie des résultats'!AO125=1,1,0)+IF('Saisie des résultats'!AT125=1,1,0))/11)</f>
      </c>
      <c r="F126" s="83">
        <f>IF(ISBLANK('Liste d''élèves'!C123),"",(IF('Saisie des résultats'!W125=1,1,0)+IF('Saisie des résultats'!X125=1,1,0)+IF('Saisie des résultats'!Y125=1,1,0)+IF('Saisie des résultats'!Z125=1,1,0)+IF('Saisie des résultats'!AP125=1,1,0)+IF('Saisie des résultats'!AQ125=1,1,0)+IF('Saisie des résultats'!AR125=1,1,0)+IF('Saisie des résultats'!AS125=1,1,0)+IF('Saisie des résultats'!AU125=1,1,0)+IF('Saisie des résultats'!AW125=1,1,0))/10)</f>
      </c>
      <c r="G126" s="85">
        <f>IF(ISBLANK('Liste d''élèves'!C123),"",COUNTIF('Saisie des résultats'!C125:AX125,1)/48)</f>
      </c>
    </row>
    <row r="127" spans="2:7" ht="12.75">
      <c r="B127" s="14">
        <f>IF(ISBLANK('Liste d''élèves'!C124),"",('Liste d''élèves'!C124))</f>
      </c>
      <c r="C127" s="84">
        <f>IF(ISBLANK('Liste d''élèves'!C124),"",(IF('Saisie des résultats'!C126=1,1,0)+IF('Saisie des résultats'!D126=1,1,0)+IF('Saisie des résultats'!E126=1,1,0)+IF('Saisie des résultats'!F126=1,1,0)+IF('Saisie des résultats'!G126=1,1,0)+IF('Saisie des résultats'!H126=1,1,0)+IF('Saisie des résultats'!I126=1,1,0)+IF('Saisie des résultats'!J126=1,1,0)+IF('Saisie des résultats'!K126=1,1,0)+IF('Saisie des résultats'!L126=1,1,0)+IF('Saisie des résultats'!M126=1,1,0))/11)</f>
      </c>
      <c r="D127" s="83">
        <f>IF(ISBLANK('Liste d''élèves'!C124),"",(IF('Saisie des résultats'!N126=1,1,0)+IF('Saisie des résultats'!O126=1,1,0)+IF('Saisie des résultats'!P126=1,1,0)+IF('Saisie des résultats'!Q126=1,1,0)+IF('Saisie des résultats'!R126=1,1,0)+IF('Saisie des résultats'!AC126=1,1,0)+IF('Saisie des résultats'!AD126=1,1,0)+IF('Saisie des résultats'!AE126=1,1,0)+IF('Saisie des résultats'!AF126=1,1,0)+IF('Saisie des résultats'!AG126=1,1,0)+IF('Saisie des résultats'!AH126=1,1,0)+IF('Saisie des résultats'!AI126=1,1,0)+IF('Saisie des résultats'!AJ126=1,1,0)+IF('Saisie des résultats'!AK126=1,1,0)+IF('Saisie des résultats'!AV126=1,1,0)+IF('Saisie des résultats'!AX126=1,1,0))/16)</f>
      </c>
      <c r="E127" s="83">
        <f>IF(ISBLANK('Liste d''élèves'!C124),"",(IF('Saisie des résultats'!S126=1,1,0)+IF('Saisie des résultats'!T126=1,1,0)+IF('Saisie des résultats'!U126=1,1,0)+IF('Saisie des résultats'!V126=1,1,0)+IF('Saisie des résultats'!AA126=1,1,0)+IF('Saisie des résultats'!AB126=1,1,0)+IF('Saisie des résultats'!AL126=1,1,0)+IF('Saisie des résultats'!AM126=1,1,0)+IF('Saisie des résultats'!AN126=1,1,0)+IF('Saisie des résultats'!AO126=1,1,0)+IF('Saisie des résultats'!AT126=1,1,0))/11)</f>
      </c>
      <c r="F127" s="83">
        <f>IF(ISBLANK('Liste d''élèves'!C124),"",(IF('Saisie des résultats'!W126=1,1,0)+IF('Saisie des résultats'!X126=1,1,0)+IF('Saisie des résultats'!Y126=1,1,0)+IF('Saisie des résultats'!Z126=1,1,0)+IF('Saisie des résultats'!AP126=1,1,0)+IF('Saisie des résultats'!AQ126=1,1,0)+IF('Saisie des résultats'!AR126=1,1,0)+IF('Saisie des résultats'!AS126=1,1,0)+IF('Saisie des résultats'!AU126=1,1,0)+IF('Saisie des résultats'!AW126=1,1,0))/10)</f>
      </c>
      <c r="G127" s="85">
        <f>IF(ISBLANK('Liste d''élèves'!C124),"",COUNTIF('Saisie des résultats'!C126:AX126,1)/48)</f>
      </c>
    </row>
    <row r="128" spans="2:7" ht="12.75">
      <c r="B128" s="14">
        <f>IF(ISBLANK('Liste d''élèves'!C125),"",('Liste d''élèves'!C125))</f>
      </c>
      <c r="C128" s="84">
        <f>IF(ISBLANK('Liste d''élèves'!C125),"",(IF('Saisie des résultats'!C127=1,1,0)+IF('Saisie des résultats'!D127=1,1,0)+IF('Saisie des résultats'!E127=1,1,0)+IF('Saisie des résultats'!F127=1,1,0)+IF('Saisie des résultats'!G127=1,1,0)+IF('Saisie des résultats'!H127=1,1,0)+IF('Saisie des résultats'!I127=1,1,0)+IF('Saisie des résultats'!J127=1,1,0)+IF('Saisie des résultats'!K127=1,1,0)+IF('Saisie des résultats'!L127=1,1,0)+IF('Saisie des résultats'!M127=1,1,0))/11)</f>
      </c>
      <c r="D128" s="83">
        <f>IF(ISBLANK('Liste d''élèves'!C125),"",(IF('Saisie des résultats'!N127=1,1,0)+IF('Saisie des résultats'!O127=1,1,0)+IF('Saisie des résultats'!P127=1,1,0)+IF('Saisie des résultats'!Q127=1,1,0)+IF('Saisie des résultats'!R127=1,1,0)+IF('Saisie des résultats'!AC127=1,1,0)+IF('Saisie des résultats'!AD127=1,1,0)+IF('Saisie des résultats'!AE127=1,1,0)+IF('Saisie des résultats'!AF127=1,1,0)+IF('Saisie des résultats'!AG127=1,1,0)+IF('Saisie des résultats'!AH127=1,1,0)+IF('Saisie des résultats'!AI127=1,1,0)+IF('Saisie des résultats'!AJ127=1,1,0)+IF('Saisie des résultats'!AK127=1,1,0)+IF('Saisie des résultats'!AV127=1,1,0)+IF('Saisie des résultats'!AX127=1,1,0))/16)</f>
      </c>
      <c r="E128" s="83">
        <f>IF(ISBLANK('Liste d''élèves'!C125),"",(IF('Saisie des résultats'!S127=1,1,0)+IF('Saisie des résultats'!T127=1,1,0)+IF('Saisie des résultats'!U127=1,1,0)+IF('Saisie des résultats'!V127=1,1,0)+IF('Saisie des résultats'!AA127=1,1,0)+IF('Saisie des résultats'!AB127=1,1,0)+IF('Saisie des résultats'!AL127=1,1,0)+IF('Saisie des résultats'!AM127=1,1,0)+IF('Saisie des résultats'!AN127=1,1,0)+IF('Saisie des résultats'!AO127=1,1,0)+IF('Saisie des résultats'!AT127=1,1,0))/11)</f>
      </c>
      <c r="F128" s="83">
        <f>IF(ISBLANK('Liste d''élèves'!C125),"",(IF('Saisie des résultats'!W127=1,1,0)+IF('Saisie des résultats'!X127=1,1,0)+IF('Saisie des résultats'!Y127=1,1,0)+IF('Saisie des résultats'!Z127=1,1,0)+IF('Saisie des résultats'!AP127=1,1,0)+IF('Saisie des résultats'!AQ127=1,1,0)+IF('Saisie des résultats'!AR127=1,1,0)+IF('Saisie des résultats'!AS127=1,1,0)+IF('Saisie des résultats'!AU127=1,1,0)+IF('Saisie des résultats'!AW127=1,1,0))/10)</f>
      </c>
      <c r="G128" s="85">
        <f>IF(ISBLANK('Liste d''élèves'!C125),"",COUNTIF('Saisie des résultats'!C127:AX127,1)/48)</f>
      </c>
    </row>
    <row r="129" spans="2:7" ht="12.75">
      <c r="B129" s="14">
        <f>IF(ISBLANK('Liste d''élèves'!C126),"",('Liste d''élèves'!C126))</f>
      </c>
      <c r="C129" s="84">
        <f>IF(ISBLANK('Liste d''élèves'!C126),"",(IF('Saisie des résultats'!C128=1,1,0)+IF('Saisie des résultats'!D128=1,1,0)+IF('Saisie des résultats'!E128=1,1,0)+IF('Saisie des résultats'!F128=1,1,0)+IF('Saisie des résultats'!G128=1,1,0)+IF('Saisie des résultats'!H128=1,1,0)+IF('Saisie des résultats'!I128=1,1,0)+IF('Saisie des résultats'!J128=1,1,0)+IF('Saisie des résultats'!K128=1,1,0)+IF('Saisie des résultats'!L128=1,1,0)+IF('Saisie des résultats'!M128=1,1,0))/11)</f>
      </c>
      <c r="D129" s="83">
        <f>IF(ISBLANK('Liste d''élèves'!C126),"",(IF('Saisie des résultats'!N128=1,1,0)+IF('Saisie des résultats'!O128=1,1,0)+IF('Saisie des résultats'!P128=1,1,0)+IF('Saisie des résultats'!Q128=1,1,0)+IF('Saisie des résultats'!R128=1,1,0)+IF('Saisie des résultats'!AC128=1,1,0)+IF('Saisie des résultats'!AD128=1,1,0)+IF('Saisie des résultats'!AE128=1,1,0)+IF('Saisie des résultats'!AF128=1,1,0)+IF('Saisie des résultats'!AG128=1,1,0)+IF('Saisie des résultats'!AH128=1,1,0)+IF('Saisie des résultats'!AI128=1,1,0)+IF('Saisie des résultats'!AJ128=1,1,0)+IF('Saisie des résultats'!AK128=1,1,0)+IF('Saisie des résultats'!AV128=1,1,0)+IF('Saisie des résultats'!AX128=1,1,0))/16)</f>
      </c>
      <c r="E129" s="83">
        <f>IF(ISBLANK('Liste d''élèves'!C126),"",(IF('Saisie des résultats'!S128=1,1,0)+IF('Saisie des résultats'!T128=1,1,0)+IF('Saisie des résultats'!U128=1,1,0)+IF('Saisie des résultats'!V128=1,1,0)+IF('Saisie des résultats'!AA128=1,1,0)+IF('Saisie des résultats'!AB128=1,1,0)+IF('Saisie des résultats'!AL128=1,1,0)+IF('Saisie des résultats'!AM128=1,1,0)+IF('Saisie des résultats'!AN128=1,1,0)+IF('Saisie des résultats'!AO128=1,1,0)+IF('Saisie des résultats'!AT128=1,1,0))/11)</f>
      </c>
      <c r="F129" s="83">
        <f>IF(ISBLANK('Liste d''élèves'!C126),"",(IF('Saisie des résultats'!W128=1,1,0)+IF('Saisie des résultats'!X128=1,1,0)+IF('Saisie des résultats'!Y128=1,1,0)+IF('Saisie des résultats'!Z128=1,1,0)+IF('Saisie des résultats'!AP128=1,1,0)+IF('Saisie des résultats'!AQ128=1,1,0)+IF('Saisie des résultats'!AR128=1,1,0)+IF('Saisie des résultats'!AS128=1,1,0)+IF('Saisie des résultats'!AU128=1,1,0)+IF('Saisie des résultats'!AW128=1,1,0))/10)</f>
      </c>
      <c r="G129" s="85">
        <f>IF(ISBLANK('Liste d''élèves'!C126),"",COUNTIF('Saisie des résultats'!C128:AX128,1)/48)</f>
      </c>
    </row>
    <row r="130" spans="2:7" ht="12.75">
      <c r="B130" s="14">
        <f>IF(ISBLANK('Liste d''élèves'!C127),"",('Liste d''élèves'!C127))</f>
      </c>
      <c r="C130" s="84">
        <f>IF(ISBLANK('Liste d''élèves'!C127),"",(IF('Saisie des résultats'!C129=1,1,0)+IF('Saisie des résultats'!D129=1,1,0)+IF('Saisie des résultats'!E129=1,1,0)+IF('Saisie des résultats'!F129=1,1,0)+IF('Saisie des résultats'!G129=1,1,0)+IF('Saisie des résultats'!H129=1,1,0)+IF('Saisie des résultats'!I129=1,1,0)+IF('Saisie des résultats'!J129=1,1,0)+IF('Saisie des résultats'!K129=1,1,0)+IF('Saisie des résultats'!L129=1,1,0)+IF('Saisie des résultats'!M129=1,1,0))/11)</f>
      </c>
      <c r="D130" s="83">
        <f>IF(ISBLANK('Liste d''élèves'!C127),"",(IF('Saisie des résultats'!N129=1,1,0)+IF('Saisie des résultats'!O129=1,1,0)+IF('Saisie des résultats'!P129=1,1,0)+IF('Saisie des résultats'!Q129=1,1,0)+IF('Saisie des résultats'!R129=1,1,0)+IF('Saisie des résultats'!AC129=1,1,0)+IF('Saisie des résultats'!AD129=1,1,0)+IF('Saisie des résultats'!AE129=1,1,0)+IF('Saisie des résultats'!AF129=1,1,0)+IF('Saisie des résultats'!AG129=1,1,0)+IF('Saisie des résultats'!AH129=1,1,0)+IF('Saisie des résultats'!AI129=1,1,0)+IF('Saisie des résultats'!AJ129=1,1,0)+IF('Saisie des résultats'!AK129=1,1,0)+IF('Saisie des résultats'!AV129=1,1,0)+IF('Saisie des résultats'!AX129=1,1,0))/16)</f>
      </c>
      <c r="E130" s="83">
        <f>IF(ISBLANK('Liste d''élèves'!C127),"",(IF('Saisie des résultats'!S129=1,1,0)+IF('Saisie des résultats'!T129=1,1,0)+IF('Saisie des résultats'!U129=1,1,0)+IF('Saisie des résultats'!V129=1,1,0)+IF('Saisie des résultats'!AA129=1,1,0)+IF('Saisie des résultats'!AB129=1,1,0)+IF('Saisie des résultats'!AL129=1,1,0)+IF('Saisie des résultats'!AM129=1,1,0)+IF('Saisie des résultats'!AN129=1,1,0)+IF('Saisie des résultats'!AO129=1,1,0)+IF('Saisie des résultats'!AT129=1,1,0))/11)</f>
      </c>
      <c r="F130" s="83">
        <f>IF(ISBLANK('Liste d''élèves'!C127),"",(IF('Saisie des résultats'!W129=1,1,0)+IF('Saisie des résultats'!X129=1,1,0)+IF('Saisie des résultats'!Y129=1,1,0)+IF('Saisie des résultats'!Z129=1,1,0)+IF('Saisie des résultats'!AP129=1,1,0)+IF('Saisie des résultats'!AQ129=1,1,0)+IF('Saisie des résultats'!AR129=1,1,0)+IF('Saisie des résultats'!AS129=1,1,0)+IF('Saisie des résultats'!AU129=1,1,0)+IF('Saisie des résultats'!AW129=1,1,0))/10)</f>
      </c>
      <c r="G130" s="85">
        <f>IF(ISBLANK('Liste d''élèves'!C127),"",COUNTIF('Saisie des résultats'!C129:AX129,1)/48)</f>
      </c>
    </row>
    <row r="131" spans="2:7" ht="12.75">
      <c r="B131" s="14">
        <f>IF(ISBLANK('Liste d''élèves'!C128),"",('Liste d''élèves'!C128))</f>
      </c>
      <c r="C131" s="84">
        <f>IF(ISBLANK('Liste d''élèves'!C128),"",(IF('Saisie des résultats'!C130=1,1,0)+IF('Saisie des résultats'!D130=1,1,0)+IF('Saisie des résultats'!E130=1,1,0)+IF('Saisie des résultats'!F130=1,1,0)+IF('Saisie des résultats'!G130=1,1,0)+IF('Saisie des résultats'!H130=1,1,0)+IF('Saisie des résultats'!I130=1,1,0)+IF('Saisie des résultats'!J130=1,1,0)+IF('Saisie des résultats'!K130=1,1,0)+IF('Saisie des résultats'!L130=1,1,0)+IF('Saisie des résultats'!M130=1,1,0))/11)</f>
      </c>
      <c r="D131" s="83">
        <f>IF(ISBLANK('Liste d''élèves'!C128),"",(IF('Saisie des résultats'!N130=1,1,0)+IF('Saisie des résultats'!O130=1,1,0)+IF('Saisie des résultats'!P130=1,1,0)+IF('Saisie des résultats'!Q130=1,1,0)+IF('Saisie des résultats'!R130=1,1,0)+IF('Saisie des résultats'!AC130=1,1,0)+IF('Saisie des résultats'!AD130=1,1,0)+IF('Saisie des résultats'!AE130=1,1,0)+IF('Saisie des résultats'!AF130=1,1,0)+IF('Saisie des résultats'!AG130=1,1,0)+IF('Saisie des résultats'!AH130=1,1,0)+IF('Saisie des résultats'!AI130=1,1,0)+IF('Saisie des résultats'!AJ130=1,1,0)+IF('Saisie des résultats'!AK130=1,1,0)+IF('Saisie des résultats'!AV130=1,1,0)+IF('Saisie des résultats'!AX130=1,1,0))/16)</f>
      </c>
      <c r="E131" s="83">
        <f>IF(ISBLANK('Liste d''élèves'!C128),"",(IF('Saisie des résultats'!S130=1,1,0)+IF('Saisie des résultats'!T130=1,1,0)+IF('Saisie des résultats'!U130=1,1,0)+IF('Saisie des résultats'!V130=1,1,0)+IF('Saisie des résultats'!AA130=1,1,0)+IF('Saisie des résultats'!AB130=1,1,0)+IF('Saisie des résultats'!AL130=1,1,0)+IF('Saisie des résultats'!AM130=1,1,0)+IF('Saisie des résultats'!AN130=1,1,0)+IF('Saisie des résultats'!AO130=1,1,0)+IF('Saisie des résultats'!AT130=1,1,0))/11)</f>
      </c>
      <c r="F131" s="83">
        <f>IF(ISBLANK('Liste d''élèves'!C128),"",(IF('Saisie des résultats'!W130=1,1,0)+IF('Saisie des résultats'!X130=1,1,0)+IF('Saisie des résultats'!Y130=1,1,0)+IF('Saisie des résultats'!Z130=1,1,0)+IF('Saisie des résultats'!AP130=1,1,0)+IF('Saisie des résultats'!AQ130=1,1,0)+IF('Saisie des résultats'!AR130=1,1,0)+IF('Saisie des résultats'!AS130=1,1,0)+IF('Saisie des résultats'!AU130=1,1,0)+IF('Saisie des résultats'!AW130=1,1,0))/10)</f>
      </c>
      <c r="G131" s="85">
        <f>IF(ISBLANK('Liste d''élèves'!C128),"",COUNTIF('Saisie des résultats'!C130:AX130,1)/48)</f>
      </c>
    </row>
    <row r="132" spans="2:7" ht="12.75">
      <c r="B132" s="14">
        <f>IF(ISBLANK('Liste d''élèves'!C129),"",('Liste d''élèves'!C129))</f>
      </c>
      <c r="C132" s="84">
        <f>IF(ISBLANK('Liste d''élèves'!C129),"",(IF('Saisie des résultats'!C131=1,1,0)+IF('Saisie des résultats'!D131=1,1,0)+IF('Saisie des résultats'!E131=1,1,0)+IF('Saisie des résultats'!F131=1,1,0)+IF('Saisie des résultats'!G131=1,1,0)+IF('Saisie des résultats'!H131=1,1,0)+IF('Saisie des résultats'!I131=1,1,0)+IF('Saisie des résultats'!J131=1,1,0)+IF('Saisie des résultats'!K131=1,1,0)+IF('Saisie des résultats'!L131=1,1,0)+IF('Saisie des résultats'!M131=1,1,0))/11)</f>
      </c>
      <c r="D132" s="83">
        <f>IF(ISBLANK('Liste d''élèves'!C129),"",(IF('Saisie des résultats'!N131=1,1,0)+IF('Saisie des résultats'!O131=1,1,0)+IF('Saisie des résultats'!P131=1,1,0)+IF('Saisie des résultats'!Q131=1,1,0)+IF('Saisie des résultats'!R131=1,1,0)+IF('Saisie des résultats'!AC131=1,1,0)+IF('Saisie des résultats'!AD131=1,1,0)+IF('Saisie des résultats'!AE131=1,1,0)+IF('Saisie des résultats'!AF131=1,1,0)+IF('Saisie des résultats'!AG131=1,1,0)+IF('Saisie des résultats'!AH131=1,1,0)+IF('Saisie des résultats'!AI131=1,1,0)+IF('Saisie des résultats'!AJ131=1,1,0)+IF('Saisie des résultats'!AK131=1,1,0)+IF('Saisie des résultats'!AV131=1,1,0)+IF('Saisie des résultats'!AX131=1,1,0))/16)</f>
      </c>
      <c r="E132" s="83">
        <f>IF(ISBLANK('Liste d''élèves'!C129),"",(IF('Saisie des résultats'!S131=1,1,0)+IF('Saisie des résultats'!T131=1,1,0)+IF('Saisie des résultats'!U131=1,1,0)+IF('Saisie des résultats'!V131=1,1,0)+IF('Saisie des résultats'!AA131=1,1,0)+IF('Saisie des résultats'!AB131=1,1,0)+IF('Saisie des résultats'!AL131=1,1,0)+IF('Saisie des résultats'!AM131=1,1,0)+IF('Saisie des résultats'!AN131=1,1,0)+IF('Saisie des résultats'!AO131=1,1,0)+IF('Saisie des résultats'!AT131=1,1,0))/11)</f>
      </c>
      <c r="F132" s="83">
        <f>IF(ISBLANK('Liste d''élèves'!C129),"",(IF('Saisie des résultats'!W131=1,1,0)+IF('Saisie des résultats'!X131=1,1,0)+IF('Saisie des résultats'!Y131=1,1,0)+IF('Saisie des résultats'!Z131=1,1,0)+IF('Saisie des résultats'!AP131=1,1,0)+IF('Saisie des résultats'!AQ131=1,1,0)+IF('Saisie des résultats'!AR131=1,1,0)+IF('Saisie des résultats'!AS131=1,1,0)+IF('Saisie des résultats'!AU131=1,1,0)+IF('Saisie des résultats'!AW131=1,1,0))/10)</f>
      </c>
      <c r="G132" s="85">
        <f>IF(ISBLANK('Liste d''élèves'!C129),"",COUNTIF('Saisie des résultats'!C131:AX131,1)/48)</f>
      </c>
    </row>
    <row r="133" spans="2:7" ht="12.75">
      <c r="B133" s="14">
        <f>IF(ISBLANK('Liste d''élèves'!C130),"",('Liste d''élèves'!C130))</f>
      </c>
      <c r="C133" s="84">
        <f>IF(ISBLANK('Liste d''élèves'!C130),"",(IF('Saisie des résultats'!C132=1,1,0)+IF('Saisie des résultats'!D132=1,1,0)+IF('Saisie des résultats'!E132=1,1,0)+IF('Saisie des résultats'!F132=1,1,0)+IF('Saisie des résultats'!G132=1,1,0)+IF('Saisie des résultats'!H132=1,1,0)+IF('Saisie des résultats'!I132=1,1,0)+IF('Saisie des résultats'!J132=1,1,0)+IF('Saisie des résultats'!K132=1,1,0)+IF('Saisie des résultats'!L132=1,1,0)+IF('Saisie des résultats'!M132=1,1,0))/11)</f>
      </c>
      <c r="D133" s="83">
        <f>IF(ISBLANK('Liste d''élèves'!C130),"",(IF('Saisie des résultats'!N132=1,1,0)+IF('Saisie des résultats'!O132=1,1,0)+IF('Saisie des résultats'!P132=1,1,0)+IF('Saisie des résultats'!Q132=1,1,0)+IF('Saisie des résultats'!R132=1,1,0)+IF('Saisie des résultats'!AC132=1,1,0)+IF('Saisie des résultats'!AD132=1,1,0)+IF('Saisie des résultats'!AE132=1,1,0)+IF('Saisie des résultats'!AF132=1,1,0)+IF('Saisie des résultats'!AG132=1,1,0)+IF('Saisie des résultats'!AH132=1,1,0)+IF('Saisie des résultats'!AI132=1,1,0)+IF('Saisie des résultats'!AJ132=1,1,0)+IF('Saisie des résultats'!AK132=1,1,0)+IF('Saisie des résultats'!AV132=1,1,0)+IF('Saisie des résultats'!AX132=1,1,0))/16)</f>
      </c>
      <c r="E133" s="83">
        <f>IF(ISBLANK('Liste d''élèves'!C130),"",(IF('Saisie des résultats'!S132=1,1,0)+IF('Saisie des résultats'!T132=1,1,0)+IF('Saisie des résultats'!U132=1,1,0)+IF('Saisie des résultats'!V132=1,1,0)+IF('Saisie des résultats'!AA132=1,1,0)+IF('Saisie des résultats'!AB132=1,1,0)+IF('Saisie des résultats'!AL132=1,1,0)+IF('Saisie des résultats'!AM132=1,1,0)+IF('Saisie des résultats'!AN132=1,1,0)+IF('Saisie des résultats'!AO132=1,1,0)+IF('Saisie des résultats'!AT132=1,1,0))/11)</f>
      </c>
      <c r="F133" s="83">
        <f>IF(ISBLANK('Liste d''élèves'!C130),"",(IF('Saisie des résultats'!W132=1,1,0)+IF('Saisie des résultats'!X132=1,1,0)+IF('Saisie des résultats'!Y132=1,1,0)+IF('Saisie des résultats'!Z132=1,1,0)+IF('Saisie des résultats'!AP132=1,1,0)+IF('Saisie des résultats'!AQ132=1,1,0)+IF('Saisie des résultats'!AR132=1,1,0)+IF('Saisie des résultats'!AS132=1,1,0)+IF('Saisie des résultats'!AU132=1,1,0)+IF('Saisie des résultats'!AW132=1,1,0))/10)</f>
      </c>
      <c r="G133" s="85">
        <f>IF(ISBLANK('Liste d''élèves'!C130),"",COUNTIF('Saisie des résultats'!C132:AX132,1)/48)</f>
      </c>
    </row>
    <row r="134" spans="2:7" ht="12.75">
      <c r="B134" s="14">
        <f>IF(ISBLANK('Liste d''élèves'!C131),"",('Liste d''élèves'!C131))</f>
      </c>
      <c r="C134" s="84">
        <f>IF(ISBLANK('Liste d''élèves'!C131),"",(IF('Saisie des résultats'!C133=1,1,0)+IF('Saisie des résultats'!D133=1,1,0)+IF('Saisie des résultats'!E133=1,1,0)+IF('Saisie des résultats'!F133=1,1,0)+IF('Saisie des résultats'!G133=1,1,0)+IF('Saisie des résultats'!H133=1,1,0)+IF('Saisie des résultats'!I133=1,1,0)+IF('Saisie des résultats'!J133=1,1,0)+IF('Saisie des résultats'!K133=1,1,0)+IF('Saisie des résultats'!L133=1,1,0)+IF('Saisie des résultats'!M133=1,1,0))/11)</f>
      </c>
      <c r="D134" s="83">
        <f>IF(ISBLANK('Liste d''élèves'!C131),"",(IF('Saisie des résultats'!N133=1,1,0)+IF('Saisie des résultats'!O133=1,1,0)+IF('Saisie des résultats'!P133=1,1,0)+IF('Saisie des résultats'!Q133=1,1,0)+IF('Saisie des résultats'!R133=1,1,0)+IF('Saisie des résultats'!AC133=1,1,0)+IF('Saisie des résultats'!AD133=1,1,0)+IF('Saisie des résultats'!AE133=1,1,0)+IF('Saisie des résultats'!AF133=1,1,0)+IF('Saisie des résultats'!AG133=1,1,0)+IF('Saisie des résultats'!AH133=1,1,0)+IF('Saisie des résultats'!AI133=1,1,0)+IF('Saisie des résultats'!AJ133=1,1,0)+IF('Saisie des résultats'!AK133=1,1,0)+IF('Saisie des résultats'!AV133=1,1,0)+IF('Saisie des résultats'!AX133=1,1,0))/16)</f>
      </c>
      <c r="E134" s="83">
        <f>IF(ISBLANK('Liste d''élèves'!C131),"",(IF('Saisie des résultats'!S133=1,1,0)+IF('Saisie des résultats'!T133=1,1,0)+IF('Saisie des résultats'!U133=1,1,0)+IF('Saisie des résultats'!V133=1,1,0)+IF('Saisie des résultats'!AA133=1,1,0)+IF('Saisie des résultats'!AB133=1,1,0)+IF('Saisie des résultats'!AL133=1,1,0)+IF('Saisie des résultats'!AM133=1,1,0)+IF('Saisie des résultats'!AN133=1,1,0)+IF('Saisie des résultats'!AO133=1,1,0)+IF('Saisie des résultats'!AT133=1,1,0))/11)</f>
      </c>
      <c r="F134" s="83">
        <f>IF(ISBLANK('Liste d''élèves'!C131),"",(IF('Saisie des résultats'!W133=1,1,0)+IF('Saisie des résultats'!X133=1,1,0)+IF('Saisie des résultats'!Y133=1,1,0)+IF('Saisie des résultats'!Z133=1,1,0)+IF('Saisie des résultats'!AP133=1,1,0)+IF('Saisie des résultats'!AQ133=1,1,0)+IF('Saisie des résultats'!AR133=1,1,0)+IF('Saisie des résultats'!AS133=1,1,0)+IF('Saisie des résultats'!AU133=1,1,0)+IF('Saisie des résultats'!AW133=1,1,0))/10)</f>
      </c>
      <c r="G134" s="85">
        <f>IF(ISBLANK('Liste d''élèves'!C131),"",COUNTIF('Saisie des résultats'!C133:AX133,1)/48)</f>
      </c>
    </row>
    <row r="135" spans="2:7" ht="12.75">
      <c r="B135" s="14">
        <f>IF(ISBLANK('Liste d''élèves'!C132),"",('Liste d''élèves'!C132))</f>
      </c>
      <c r="C135" s="84">
        <f>IF(ISBLANK('Liste d''élèves'!C132),"",(IF('Saisie des résultats'!C134=1,1,0)+IF('Saisie des résultats'!D134=1,1,0)+IF('Saisie des résultats'!E134=1,1,0)+IF('Saisie des résultats'!F134=1,1,0)+IF('Saisie des résultats'!G134=1,1,0)+IF('Saisie des résultats'!H134=1,1,0)+IF('Saisie des résultats'!I134=1,1,0)+IF('Saisie des résultats'!J134=1,1,0)+IF('Saisie des résultats'!K134=1,1,0)+IF('Saisie des résultats'!L134=1,1,0)+IF('Saisie des résultats'!M134=1,1,0))/11)</f>
      </c>
      <c r="D135" s="83">
        <f>IF(ISBLANK('Liste d''élèves'!C132),"",(IF('Saisie des résultats'!N134=1,1,0)+IF('Saisie des résultats'!O134=1,1,0)+IF('Saisie des résultats'!P134=1,1,0)+IF('Saisie des résultats'!Q134=1,1,0)+IF('Saisie des résultats'!R134=1,1,0)+IF('Saisie des résultats'!AC134=1,1,0)+IF('Saisie des résultats'!AD134=1,1,0)+IF('Saisie des résultats'!AE134=1,1,0)+IF('Saisie des résultats'!AF134=1,1,0)+IF('Saisie des résultats'!AG134=1,1,0)+IF('Saisie des résultats'!AH134=1,1,0)+IF('Saisie des résultats'!AI134=1,1,0)+IF('Saisie des résultats'!AJ134=1,1,0)+IF('Saisie des résultats'!AK134=1,1,0)+IF('Saisie des résultats'!AV134=1,1,0)+IF('Saisie des résultats'!AX134=1,1,0))/16)</f>
      </c>
      <c r="E135" s="83">
        <f>IF(ISBLANK('Liste d''élèves'!C132),"",(IF('Saisie des résultats'!S134=1,1,0)+IF('Saisie des résultats'!T134=1,1,0)+IF('Saisie des résultats'!U134=1,1,0)+IF('Saisie des résultats'!V134=1,1,0)+IF('Saisie des résultats'!AA134=1,1,0)+IF('Saisie des résultats'!AB134=1,1,0)+IF('Saisie des résultats'!AL134=1,1,0)+IF('Saisie des résultats'!AM134=1,1,0)+IF('Saisie des résultats'!AN134=1,1,0)+IF('Saisie des résultats'!AO134=1,1,0)+IF('Saisie des résultats'!AT134=1,1,0))/11)</f>
      </c>
      <c r="F135" s="83">
        <f>IF(ISBLANK('Liste d''élèves'!C132),"",(IF('Saisie des résultats'!W134=1,1,0)+IF('Saisie des résultats'!X134=1,1,0)+IF('Saisie des résultats'!Y134=1,1,0)+IF('Saisie des résultats'!Z134=1,1,0)+IF('Saisie des résultats'!AP134=1,1,0)+IF('Saisie des résultats'!AQ134=1,1,0)+IF('Saisie des résultats'!AR134=1,1,0)+IF('Saisie des résultats'!AS134=1,1,0)+IF('Saisie des résultats'!AU134=1,1,0)+IF('Saisie des résultats'!AW134=1,1,0))/10)</f>
      </c>
      <c r="G135" s="85">
        <f>IF(ISBLANK('Liste d''élèves'!C132),"",COUNTIF('Saisie des résultats'!C134:AX134,1)/48)</f>
      </c>
    </row>
    <row r="136" spans="2:7" ht="12.75">
      <c r="B136" s="14">
        <f>IF(ISBLANK('Liste d''élèves'!C133),"",('Liste d''élèves'!C133))</f>
      </c>
      <c r="C136" s="84">
        <f>IF(ISBLANK('Liste d''élèves'!C133),"",(IF('Saisie des résultats'!C135=1,1,0)+IF('Saisie des résultats'!D135=1,1,0)+IF('Saisie des résultats'!E135=1,1,0)+IF('Saisie des résultats'!F135=1,1,0)+IF('Saisie des résultats'!G135=1,1,0)+IF('Saisie des résultats'!H135=1,1,0)+IF('Saisie des résultats'!I135=1,1,0)+IF('Saisie des résultats'!J135=1,1,0)+IF('Saisie des résultats'!K135=1,1,0)+IF('Saisie des résultats'!L135=1,1,0)+IF('Saisie des résultats'!M135=1,1,0))/11)</f>
      </c>
      <c r="D136" s="83">
        <f>IF(ISBLANK('Liste d''élèves'!C133),"",(IF('Saisie des résultats'!N135=1,1,0)+IF('Saisie des résultats'!O135=1,1,0)+IF('Saisie des résultats'!P135=1,1,0)+IF('Saisie des résultats'!Q135=1,1,0)+IF('Saisie des résultats'!R135=1,1,0)+IF('Saisie des résultats'!AC135=1,1,0)+IF('Saisie des résultats'!AD135=1,1,0)+IF('Saisie des résultats'!AE135=1,1,0)+IF('Saisie des résultats'!AF135=1,1,0)+IF('Saisie des résultats'!AG135=1,1,0)+IF('Saisie des résultats'!AH135=1,1,0)+IF('Saisie des résultats'!AI135=1,1,0)+IF('Saisie des résultats'!AJ135=1,1,0)+IF('Saisie des résultats'!AK135=1,1,0)+IF('Saisie des résultats'!AV135=1,1,0)+IF('Saisie des résultats'!AX135=1,1,0))/16)</f>
      </c>
      <c r="E136" s="83">
        <f>IF(ISBLANK('Liste d''élèves'!C133),"",(IF('Saisie des résultats'!S135=1,1,0)+IF('Saisie des résultats'!T135=1,1,0)+IF('Saisie des résultats'!U135=1,1,0)+IF('Saisie des résultats'!V135=1,1,0)+IF('Saisie des résultats'!AA135=1,1,0)+IF('Saisie des résultats'!AB135=1,1,0)+IF('Saisie des résultats'!AL135=1,1,0)+IF('Saisie des résultats'!AM135=1,1,0)+IF('Saisie des résultats'!AN135=1,1,0)+IF('Saisie des résultats'!AO135=1,1,0)+IF('Saisie des résultats'!AT135=1,1,0))/11)</f>
      </c>
      <c r="F136" s="83">
        <f>IF(ISBLANK('Liste d''élèves'!C133),"",(IF('Saisie des résultats'!W135=1,1,0)+IF('Saisie des résultats'!X135=1,1,0)+IF('Saisie des résultats'!Y135=1,1,0)+IF('Saisie des résultats'!Z135=1,1,0)+IF('Saisie des résultats'!AP135=1,1,0)+IF('Saisie des résultats'!AQ135=1,1,0)+IF('Saisie des résultats'!AR135=1,1,0)+IF('Saisie des résultats'!AS135=1,1,0)+IF('Saisie des résultats'!AU135=1,1,0)+IF('Saisie des résultats'!AW135=1,1,0))/10)</f>
      </c>
      <c r="G136" s="85">
        <f>IF(ISBLANK('Liste d''élèves'!C133),"",COUNTIF('Saisie des résultats'!C135:AX135,1)/48)</f>
      </c>
    </row>
    <row r="137" spans="2:7" ht="12.75">
      <c r="B137" s="14">
        <f>IF(ISBLANK('Liste d''élèves'!C134),"",('Liste d''élèves'!C134))</f>
      </c>
      <c r="C137" s="84">
        <f>IF(ISBLANK('Liste d''élèves'!C134),"",(IF('Saisie des résultats'!C136=1,1,0)+IF('Saisie des résultats'!D136=1,1,0)+IF('Saisie des résultats'!E136=1,1,0)+IF('Saisie des résultats'!F136=1,1,0)+IF('Saisie des résultats'!G136=1,1,0)+IF('Saisie des résultats'!H136=1,1,0)+IF('Saisie des résultats'!I136=1,1,0)+IF('Saisie des résultats'!J136=1,1,0)+IF('Saisie des résultats'!K136=1,1,0)+IF('Saisie des résultats'!L136=1,1,0)+IF('Saisie des résultats'!M136=1,1,0))/11)</f>
      </c>
      <c r="D137" s="83">
        <f>IF(ISBLANK('Liste d''élèves'!C134),"",(IF('Saisie des résultats'!N136=1,1,0)+IF('Saisie des résultats'!O136=1,1,0)+IF('Saisie des résultats'!P136=1,1,0)+IF('Saisie des résultats'!Q136=1,1,0)+IF('Saisie des résultats'!R136=1,1,0)+IF('Saisie des résultats'!AC136=1,1,0)+IF('Saisie des résultats'!AD136=1,1,0)+IF('Saisie des résultats'!AE136=1,1,0)+IF('Saisie des résultats'!AF136=1,1,0)+IF('Saisie des résultats'!AG136=1,1,0)+IF('Saisie des résultats'!AH136=1,1,0)+IF('Saisie des résultats'!AI136=1,1,0)+IF('Saisie des résultats'!AJ136=1,1,0)+IF('Saisie des résultats'!AK136=1,1,0)+IF('Saisie des résultats'!AV136=1,1,0)+IF('Saisie des résultats'!AX136=1,1,0))/16)</f>
      </c>
      <c r="E137" s="83">
        <f>IF(ISBLANK('Liste d''élèves'!C134),"",(IF('Saisie des résultats'!S136=1,1,0)+IF('Saisie des résultats'!T136=1,1,0)+IF('Saisie des résultats'!U136=1,1,0)+IF('Saisie des résultats'!V136=1,1,0)+IF('Saisie des résultats'!AA136=1,1,0)+IF('Saisie des résultats'!AB136=1,1,0)+IF('Saisie des résultats'!AL136=1,1,0)+IF('Saisie des résultats'!AM136=1,1,0)+IF('Saisie des résultats'!AN136=1,1,0)+IF('Saisie des résultats'!AO136=1,1,0)+IF('Saisie des résultats'!AT136=1,1,0))/11)</f>
      </c>
      <c r="F137" s="83">
        <f>IF(ISBLANK('Liste d''élèves'!C134),"",(IF('Saisie des résultats'!W136=1,1,0)+IF('Saisie des résultats'!X136=1,1,0)+IF('Saisie des résultats'!Y136=1,1,0)+IF('Saisie des résultats'!Z136=1,1,0)+IF('Saisie des résultats'!AP136=1,1,0)+IF('Saisie des résultats'!AQ136=1,1,0)+IF('Saisie des résultats'!AR136=1,1,0)+IF('Saisie des résultats'!AS136=1,1,0)+IF('Saisie des résultats'!AU136=1,1,0)+IF('Saisie des résultats'!AW136=1,1,0))/10)</f>
      </c>
      <c r="G137" s="85">
        <f>IF(ISBLANK('Liste d''élèves'!C134),"",COUNTIF('Saisie des résultats'!C136:AX136,1)/48)</f>
      </c>
    </row>
    <row r="138" spans="2:7" ht="12.75">
      <c r="B138" s="14">
        <f>IF(ISBLANK('Liste d''élèves'!C135),"",('Liste d''élèves'!C135))</f>
      </c>
      <c r="C138" s="84">
        <f>IF(ISBLANK('Liste d''élèves'!C135),"",(IF('Saisie des résultats'!C137=1,1,0)+IF('Saisie des résultats'!D137=1,1,0)+IF('Saisie des résultats'!E137=1,1,0)+IF('Saisie des résultats'!F137=1,1,0)+IF('Saisie des résultats'!G137=1,1,0)+IF('Saisie des résultats'!H137=1,1,0)+IF('Saisie des résultats'!I137=1,1,0)+IF('Saisie des résultats'!J137=1,1,0)+IF('Saisie des résultats'!K137=1,1,0)+IF('Saisie des résultats'!L137=1,1,0)+IF('Saisie des résultats'!M137=1,1,0))/11)</f>
      </c>
      <c r="D138" s="83">
        <f>IF(ISBLANK('Liste d''élèves'!C135),"",(IF('Saisie des résultats'!N137=1,1,0)+IF('Saisie des résultats'!O137=1,1,0)+IF('Saisie des résultats'!P137=1,1,0)+IF('Saisie des résultats'!Q137=1,1,0)+IF('Saisie des résultats'!R137=1,1,0)+IF('Saisie des résultats'!AC137=1,1,0)+IF('Saisie des résultats'!AD137=1,1,0)+IF('Saisie des résultats'!AE137=1,1,0)+IF('Saisie des résultats'!AF137=1,1,0)+IF('Saisie des résultats'!AG137=1,1,0)+IF('Saisie des résultats'!AH137=1,1,0)+IF('Saisie des résultats'!AI137=1,1,0)+IF('Saisie des résultats'!AJ137=1,1,0)+IF('Saisie des résultats'!AK137=1,1,0)+IF('Saisie des résultats'!AV137=1,1,0)+IF('Saisie des résultats'!AX137=1,1,0))/16)</f>
      </c>
      <c r="E138" s="83">
        <f>IF(ISBLANK('Liste d''élèves'!C135),"",(IF('Saisie des résultats'!S137=1,1,0)+IF('Saisie des résultats'!T137=1,1,0)+IF('Saisie des résultats'!U137=1,1,0)+IF('Saisie des résultats'!V137=1,1,0)+IF('Saisie des résultats'!AA137=1,1,0)+IF('Saisie des résultats'!AB137=1,1,0)+IF('Saisie des résultats'!AL137=1,1,0)+IF('Saisie des résultats'!AM137=1,1,0)+IF('Saisie des résultats'!AN137=1,1,0)+IF('Saisie des résultats'!AO137=1,1,0)+IF('Saisie des résultats'!AT137=1,1,0))/11)</f>
      </c>
      <c r="F138" s="83">
        <f>IF(ISBLANK('Liste d''élèves'!C135),"",(IF('Saisie des résultats'!W137=1,1,0)+IF('Saisie des résultats'!X137=1,1,0)+IF('Saisie des résultats'!Y137=1,1,0)+IF('Saisie des résultats'!Z137=1,1,0)+IF('Saisie des résultats'!AP137=1,1,0)+IF('Saisie des résultats'!AQ137=1,1,0)+IF('Saisie des résultats'!AR137=1,1,0)+IF('Saisie des résultats'!AS137=1,1,0)+IF('Saisie des résultats'!AU137=1,1,0)+IF('Saisie des résultats'!AW137=1,1,0))/10)</f>
      </c>
      <c r="G138" s="85">
        <f>IF(ISBLANK('Liste d''élèves'!C135),"",COUNTIF('Saisie des résultats'!C137:AX137,1)/48)</f>
      </c>
    </row>
    <row r="139" spans="2:7" ht="12.75">
      <c r="B139" s="14">
        <f>IF(ISBLANK('Liste d''élèves'!C136),"",('Liste d''élèves'!C136))</f>
      </c>
      <c r="C139" s="84">
        <f>IF(ISBLANK('Liste d''élèves'!C136),"",(IF('Saisie des résultats'!C138=1,1,0)+IF('Saisie des résultats'!D138=1,1,0)+IF('Saisie des résultats'!E138=1,1,0)+IF('Saisie des résultats'!F138=1,1,0)+IF('Saisie des résultats'!G138=1,1,0)+IF('Saisie des résultats'!H138=1,1,0)+IF('Saisie des résultats'!I138=1,1,0)+IF('Saisie des résultats'!J138=1,1,0)+IF('Saisie des résultats'!K138=1,1,0)+IF('Saisie des résultats'!L138=1,1,0)+IF('Saisie des résultats'!M138=1,1,0))/11)</f>
      </c>
      <c r="D139" s="83">
        <f>IF(ISBLANK('Liste d''élèves'!C136),"",(IF('Saisie des résultats'!N138=1,1,0)+IF('Saisie des résultats'!O138=1,1,0)+IF('Saisie des résultats'!P138=1,1,0)+IF('Saisie des résultats'!Q138=1,1,0)+IF('Saisie des résultats'!R138=1,1,0)+IF('Saisie des résultats'!AC138=1,1,0)+IF('Saisie des résultats'!AD138=1,1,0)+IF('Saisie des résultats'!AE138=1,1,0)+IF('Saisie des résultats'!AF138=1,1,0)+IF('Saisie des résultats'!AG138=1,1,0)+IF('Saisie des résultats'!AH138=1,1,0)+IF('Saisie des résultats'!AI138=1,1,0)+IF('Saisie des résultats'!AJ138=1,1,0)+IF('Saisie des résultats'!AK138=1,1,0)+IF('Saisie des résultats'!AV138=1,1,0)+IF('Saisie des résultats'!AX138=1,1,0))/16)</f>
      </c>
      <c r="E139" s="83">
        <f>IF(ISBLANK('Liste d''élèves'!C136),"",(IF('Saisie des résultats'!S138=1,1,0)+IF('Saisie des résultats'!T138=1,1,0)+IF('Saisie des résultats'!U138=1,1,0)+IF('Saisie des résultats'!V138=1,1,0)+IF('Saisie des résultats'!AA138=1,1,0)+IF('Saisie des résultats'!AB138=1,1,0)+IF('Saisie des résultats'!AL138=1,1,0)+IF('Saisie des résultats'!AM138=1,1,0)+IF('Saisie des résultats'!AN138=1,1,0)+IF('Saisie des résultats'!AO138=1,1,0)+IF('Saisie des résultats'!AT138=1,1,0))/11)</f>
      </c>
      <c r="F139" s="83">
        <f>IF(ISBLANK('Liste d''élèves'!C136),"",(IF('Saisie des résultats'!W138=1,1,0)+IF('Saisie des résultats'!X138=1,1,0)+IF('Saisie des résultats'!Y138=1,1,0)+IF('Saisie des résultats'!Z138=1,1,0)+IF('Saisie des résultats'!AP138=1,1,0)+IF('Saisie des résultats'!AQ138=1,1,0)+IF('Saisie des résultats'!AR138=1,1,0)+IF('Saisie des résultats'!AS138=1,1,0)+IF('Saisie des résultats'!AU138=1,1,0)+IF('Saisie des résultats'!AW138=1,1,0))/10)</f>
      </c>
      <c r="G139" s="85">
        <f>IF(ISBLANK('Liste d''élèves'!C136),"",COUNTIF('Saisie des résultats'!C138:AX138,1)/48)</f>
      </c>
    </row>
    <row r="140" spans="2:7" ht="12.75">
      <c r="B140" s="14">
        <f>IF(ISBLANK('Liste d''élèves'!C137),"",('Liste d''élèves'!C137))</f>
      </c>
      <c r="C140" s="84">
        <f>IF(ISBLANK('Liste d''élèves'!C137),"",(IF('Saisie des résultats'!C139=1,1,0)+IF('Saisie des résultats'!D139=1,1,0)+IF('Saisie des résultats'!E139=1,1,0)+IF('Saisie des résultats'!F139=1,1,0)+IF('Saisie des résultats'!G139=1,1,0)+IF('Saisie des résultats'!H139=1,1,0)+IF('Saisie des résultats'!I139=1,1,0)+IF('Saisie des résultats'!J139=1,1,0)+IF('Saisie des résultats'!K139=1,1,0)+IF('Saisie des résultats'!L139=1,1,0)+IF('Saisie des résultats'!M139=1,1,0))/11)</f>
      </c>
      <c r="D140" s="83">
        <f>IF(ISBLANK('Liste d''élèves'!C137),"",(IF('Saisie des résultats'!N139=1,1,0)+IF('Saisie des résultats'!O139=1,1,0)+IF('Saisie des résultats'!P139=1,1,0)+IF('Saisie des résultats'!Q139=1,1,0)+IF('Saisie des résultats'!R139=1,1,0)+IF('Saisie des résultats'!AC139=1,1,0)+IF('Saisie des résultats'!AD139=1,1,0)+IF('Saisie des résultats'!AE139=1,1,0)+IF('Saisie des résultats'!AF139=1,1,0)+IF('Saisie des résultats'!AG139=1,1,0)+IF('Saisie des résultats'!AH139=1,1,0)+IF('Saisie des résultats'!AI139=1,1,0)+IF('Saisie des résultats'!AJ139=1,1,0)+IF('Saisie des résultats'!AK139=1,1,0)+IF('Saisie des résultats'!AV139=1,1,0)+IF('Saisie des résultats'!AX139=1,1,0))/16)</f>
      </c>
      <c r="E140" s="83">
        <f>IF(ISBLANK('Liste d''élèves'!C137),"",(IF('Saisie des résultats'!S139=1,1,0)+IF('Saisie des résultats'!T139=1,1,0)+IF('Saisie des résultats'!U139=1,1,0)+IF('Saisie des résultats'!V139=1,1,0)+IF('Saisie des résultats'!AA139=1,1,0)+IF('Saisie des résultats'!AB139=1,1,0)+IF('Saisie des résultats'!AL139=1,1,0)+IF('Saisie des résultats'!AM139=1,1,0)+IF('Saisie des résultats'!AN139=1,1,0)+IF('Saisie des résultats'!AO139=1,1,0)+IF('Saisie des résultats'!AT139=1,1,0))/11)</f>
      </c>
      <c r="F140" s="83">
        <f>IF(ISBLANK('Liste d''élèves'!C137),"",(IF('Saisie des résultats'!W139=1,1,0)+IF('Saisie des résultats'!X139=1,1,0)+IF('Saisie des résultats'!Y139=1,1,0)+IF('Saisie des résultats'!Z139=1,1,0)+IF('Saisie des résultats'!AP139=1,1,0)+IF('Saisie des résultats'!AQ139=1,1,0)+IF('Saisie des résultats'!AR139=1,1,0)+IF('Saisie des résultats'!AS139=1,1,0)+IF('Saisie des résultats'!AU139=1,1,0)+IF('Saisie des résultats'!AW139=1,1,0))/10)</f>
      </c>
      <c r="G140" s="85">
        <f>IF(ISBLANK('Liste d''élèves'!C137),"",COUNTIF('Saisie des résultats'!C139:AX139,1)/48)</f>
      </c>
    </row>
    <row r="141" spans="2:7" ht="12.75">
      <c r="B141" s="14">
        <f>IF(ISBLANK('Liste d''élèves'!C138),"",('Liste d''élèves'!C138))</f>
      </c>
      <c r="C141" s="84">
        <f>IF(ISBLANK('Liste d''élèves'!C138),"",(IF('Saisie des résultats'!C140=1,1,0)+IF('Saisie des résultats'!D140=1,1,0)+IF('Saisie des résultats'!E140=1,1,0)+IF('Saisie des résultats'!F140=1,1,0)+IF('Saisie des résultats'!G140=1,1,0)+IF('Saisie des résultats'!H140=1,1,0)+IF('Saisie des résultats'!I140=1,1,0)+IF('Saisie des résultats'!J140=1,1,0)+IF('Saisie des résultats'!K140=1,1,0)+IF('Saisie des résultats'!L140=1,1,0)+IF('Saisie des résultats'!M140=1,1,0))/11)</f>
      </c>
      <c r="D141" s="83">
        <f>IF(ISBLANK('Liste d''élèves'!C138),"",(IF('Saisie des résultats'!N140=1,1,0)+IF('Saisie des résultats'!O140=1,1,0)+IF('Saisie des résultats'!P140=1,1,0)+IF('Saisie des résultats'!Q140=1,1,0)+IF('Saisie des résultats'!R140=1,1,0)+IF('Saisie des résultats'!AC140=1,1,0)+IF('Saisie des résultats'!AD140=1,1,0)+IF('Saisie des résultats'!AE140=1,1,0)+IF('Saisie des résultats'!AF140=1,1,0)+IF('Saisie des résultats'!AG140=1,1,0)+IF('Saisie des résultats'!AH140=1,1,0)+IF('Saisie des résultats'!AI140=1,1,0)+IF('Saisie des résultats'!AJ140=1,1,0)+IF('Saisie des résultats'!AK140=1,1,0)+IF('Saisie des résultats'!AV140=1,1,0)+IF('Saisie des résultats'!AX140=1,1,0))/16)</f>
      </c>
      <c r="E141" s="83">
        <f>IF(ISBLANK('Liste d''élèves'!C138),"",(IF('Saisie des résultats'!S140=1,1,0)+IF('Saisie des résultats'!T140=1,1,0)+IF('Saisie des résultats'!U140=1,1,0)+IF('Saisie des résultats'!V140=1,1,0)+IF('Saisie des résultats'!AA140=1,1,0)+IF('Saisie des résultats'!AB140=1,1,0)+IF('Saisie des résultats'!AL140=1,1,0)+IF('Saisie des résultats'!AM140=1,1,0)+IF('Saisie des résultats'!AN140=1,1,0)+IF('Saisie des résultats'!AO140=1,1,0)+IF('Saisie des résultats'!AT140=1,1,0))/11)</f>
      </c>
      <c r="F141" s="83">
        <f>IF(ISBLANK('Liste d''élèves'!C138),"",(IF('Saisie des résultats'!W140=1,1,0)+IF('Saisie des résultats'!X140=1,1,0)+IF('Saisie des résultats'!Y140=1,1,0)+IF('Saisie des résultats'!Z140=1,1,0)+IF('Saisie des résultats'!AP140=1,1,0)+IF('Saisie des résultats'!AQ140=1,1,0)+IF('Saisie des résultats'!AR140=1,1,0)+IF('Saisie des résultats'!AS140=1,1,0)+IF('Saisie des résultats'!AU140=1,1,0)+IF('Saisie des résultats'!AW140=1,1,0))/10)</f>
      </c>
      <c r="G141" s="85">
        <f>IF(ISBLANK('Liste d''élèves'!C138),"",COUNTIF('Saisie des résultats'!C140:AX140,1)/48)</f>
      </c>
    </row>
    <row r="142" spans="2:7" ht="12.75">
      <c r="B142" s="14">
        <f>IF(ISBLANK('Liste d''élèves'!C139),"",('Liste d''élèves'!C139))</f>
      </c>
      <c r="C142" s="84">
        <f>IF(ISBLANK('Liste d''élèves'!C139),"",(IF('Saisie des résultats'!C141=1,1,0)+IF('Saisie des résultats'!D141=1,1,0)+IF('Saisie des résultats'!E141=1,1,0)+IF('Saisie des résultats'!F141=1,1,0)+IF('Saisie des résultats'!G141=1,1,0)+IF('Saisie des résultats'!H141=1,1,0)+IF('Saisie des résultats'!I141=1,1,0)+IF('Saisie des résultats'!J141=1,1,0)+IF('Saisie des résultats'!K141=1,1,0)+IF('Saisie des résultats'!L141=1,1,0)+IF('Saisie des résultats'!M141=1,1,0))/11)</f>
      </c>
      <c r="D142" s="83">
        <f>IF(ISBLANK('Liste d''élèves'!C139),"",(IF('Saisie des résultats'!N141=1,1,0)+IF('Saisie des résultats'!O141=1,1,0)+IF('Saisie des résultats'!P141=1,1,0)+IF('Saisie des résultats'!Q141=1,1,0)+IF('Saisie des résultats'!R141=1,1,0)+IF('Saisie des résultats'!AC141=1,1,0)+IF('Saisie des résultats'!AD141=1,1,0)+IF('Saisie des résultats'!AE141=1,1,0)+IF('Saisie des résultats'!AF141=1,1,0)+IF('Saisie des résultats'!AG141=1,1,0)+IF('Saisie des résultats'!AH141=1,1,0)+IF('Saisie des résultats'!AI141=1,1,0)+IF('Saisie des résultats'!AJ141=1,1,0)+IF('Saisie des résultats'!AK141=1,1,0)+IF('Saisie des résultats'!AV141=1,1,0)+IF('Saisie des résultats'!AX141=1,1,0))/16)</f>
      </c>
      <c r="E142" s="83">
        <f>IF(ISBLANK('Liste d''élèves'!C139),"",(IF('Saisie des résultats'!S141=1,1,0)+IF('Saisie des résultats'!T141=1,1,0)+IF('Saisie des résultats'!U141=1,1,0)+IF('Saisie des résultats'!V141=1,1,0)+IF('Saisie des résultats'!AA141=1,1,0)+IF('Saisie des résultats'!AB141=1,1,0)+IF('Saisie des résultats'!AL141=1,1,0)+IF('Saisie des résultats'!AM141=1,1,0)+IF('Saisie des résultats'!AN141=1,1,0)+IF('Saisie des résultats'!AO141=1,1,0)+IF('Saisie des résultats'!AT141=1,1,0))/11)</f>
      </c>
      <c r="F142" s="83">
        <f>IF(ISBLANK('Liste d''élèves'!C139),"",(IF('Saisie des résultats'!W141=1,1,0)+IF('Saisie des résultats'!X141=1,1,0)+IF('Saisie des résultats'!Y141=1,1,0)+IF('Saisie des résultats'!Z141=1,1,0)+IF('Saisie des résultats'!AP141=1,1,0)+IF('Saisie des résultats'!AQ141=1,1,0)+IF('Saisie des résultats'!AR141=1,1,0)+IF('Saisie des résultats'!AS141=1,1,0)+IF('Saisie des résultats'!AU141=1,1,0)+IF('Saisie des résultats'!AW141=1,1,0))/10)</f>
      </c>
      <c r="G142" s="85">
        <f>IF(ISBLANK('Liste d''élèves'!C139),"",COUNTIF('Saisie des résultats'!C141:AX141,1)/48)</f>
      </c>
    </row>
    <row r="143" spans="2:7" ht="12.75">
      <c r="B143" s="14">
        <f>IF(ISBLANK('Liste d''élèves'!C140),"",('Liste d''élèves'!C140))</f>
      </c>
      <c r="C143" s="84">
        <f>IF(ISBLANK('Liste d''élèves'!C140),"",(IF('Saisie des résultats'!C142=1,1,0)+IF('Saisie des résultats'!D142=1,1,0)+IF('Saisie des résultats'!E142=1,1,0)+IF('Saisie des résultats'!F142=1,1,0)+IF('Saisie des résultats'!G142=1,1,0)+IF('Saisie des résultats'!H142=1,1,0)+IF('Saisie des résultats'!I142=1,1,0)+IF('Saisie des résultats'!J142=1,1,0)+IF('Saisie des résultats'!K142=1,1,0)+IF('Saisie des résultats'!L142=1,1,0)+IF('Saisie des résultats'!M142=1,1,0))/11)</f>
      </c>
      <c r="D143" s="83">
        <f>IF(ISBLANK('Liste d''élèves'!C140),"",(IF('Saisie des résultats'!N142=1,1,0)+IF('Saisie des résultats'!O142=1,1,0)+IF('Saisie des résultats'!P142=1,1,0)+IF('Saisie des résultats'!Q142=1,1,0)+IF('Saisie des résultats'!R142=1,1,0)+IF('Saisie des résultats'!AC142=1,1,0)+IF('Saisie des résultats'!AD142=1,1,0)+IF('Saisie des résultats'!AE142=1,1,0)+IF('Saisie des résultats'!AF142=1,1,0)+IF('Saisie des résultats'!AG142=1,1,0)+IF('Saisie des résultats'!AH142=1,1,0)+IF('Saisie des résultats'!AI142=1,1,0)+IF('Saisie des résultats'!AJ142=1,1,0)+IF('Saisie des résultats'!AK142=1,1,0)+IF('Saisie des résultats'!AV142=1,1,0)+IF('Saisie des résultats'!AX142=1,1,0))/16)</f>
      </c>
      <c r="E143" s="83">
        <f>IF(ISBLANK('Liste d''élèves'!C140),"",(IF('Saisie des résultats'!S142=1,1,0)+IF('Saisie des résultats'!T142=1,1,0)+IF('Saisie des résultats'!U142=1,1,0)+IF('Saisie des résultats'!V142=1,1,0)+IF('Saisie des résultats'!AA142=1,1,0)+IF('Saisie des résultats'!AB142=1,1,0)+IF('Saisie des résultats'!AL142=1,1,0)+IF('Saisie des résultats'!AM142=1,1,0)+IF('Saisie des résultats'!AN142=1,1,0)+IF('Saisie des résultats'!AO142=1,1,0)+IF('Saisie des résultats'!AT142=1,1,0))/11)</f>
      </c>
      <c r="F143" s="83">
        <f>IF(ISBLANK('Liste d''élèves'!C140),"",(IF('Saisie des résultats'!W142=1,1,0)+IF('Saisie des résultats'!X142=1,1,0)+IF('Saisie des résultats'!Y142=1,1,0)+IF('Saisie des résultats'!Z142=1,1,0)+IF('Saisie des résultats'!AP142=1,1,0)+IF('Saisie des résultats'!AQ142=1,1,0)+IF('Saisie des résultats'!AR142=1,1,0)+IF('Saisie des résultats'!AS142=1,1,0)+IF('Saisie des résultats'!AU142=1,1,0)+IF('Saisie des résultats'!AW142=1,1,0))/10)</f>
      </c>
      <c r="G143" s="85">
        <f>IF(ISBLANK('Liste d''élèves'!C140),"",COUNTIF('Saisie des résultats'!C142:AX142,1)/48)</f>
      </c>
    </row>
    <row r="144" spans="2:7" ht="12.75">
      <c r="B144" s="14">
        <f>IF(ISBLANK('Liste d''élèves'!C141),"",('Liste d''élèves'!C141))</f>
      </c>
      <c r="C144" s="84">
        <f>IF(ISBLANK('Liste d''élèves'!C141),"",(IF('Saisie des résultats'!C143=1,1,0)+IF('Saisie des résultats'!D143=1,1,0)+IF('Saisie des résultats'!E143=1,1,0)+IF('Saisie des résultats'!F143=1,1,0)+IF('Saisie des résultats'!G143=1,1,0)+IF('Saisie des résultats'!H143=1,1,0)+IF('Saisie des résultats'!I143=1,1,0)+IF('Saisie des résultats'!J143=1,1,0)+IF('Saisie des résultats'!K143=1,1,0)+IF('Saisie des résultats'!L143=1,1,0)+IF('Saisie des résultats'!M143=1,1,0))/11)</f>
      </c>
      <c r="D144" s="83">
        <f>IF(ISBLANK('Liste d''élèves'!C141),"",(IF('Saisie des résultats'!N143=1,1,0)+IF('Saisie des résultats'!O143=1,1,0)+IF('Saisie des résultats'!P143=1,1,0)+IF('Saisie des résultats'!Q143=1,1,0)+IF('Saisie des résultats'!R143=1,1,0)+IF('Saisie des résultats'!AC143=1,1,0)+IF('Saisie des résultats'!AD143=1,1,0)+IF('Saisie des résultats'!AE143=1,1,0)+IF('Saisie des résultats'!AF143=1,1,0)+IF('Saisie des résultats'!AG143=1,1,0)+IF('Saisie des résultats'!AH143=1,1,0)+IF('Saisie des résultats'!AI143=1,1,0)+IF('Saisie des résultats'!AJ143=1,1,0)+IF('Saisie des résultats'!AK143=1,1,0)+IF('Saisie des résultats'!AV143=1,1,0)+IF('Saisie des résultats'!AX143=1,1,0))/16)</f>
      </c>
      <c r="E144" s="83">
        <f>IF(ISBLANK('Liste d''élèves'!C141),"",(IF('Saisie des résultats'!S143=1,1,0)+IF('Saisie des résultats'!T143=1,1,0)+IF('Saisie des résultats'!U143=1,1,0)+IF('Saisie des résultats'!V143=1,1,0)+IF('Saisie des résultats'!AA143=1,1,0)+IF('Saisie des résultats'!AB143=1,1,0)+IF('Saisie des résultats'!AL143=1,1,0)+IF('Saisie des résultats'!AM143=1,1,0)+IF('Saisie des résultats'!AN143=1,1,0)+IF('Saisie des résultats'!AO143=1,1,0)+IF('Saisie des résultats'!AT143=1,1,0))/11)</f>
      </c>
      <c r="F144" s="83">
        <f>IF(ISBLANK('Liste d''élèves'!C141),"",(IF('Saisie des résultats'!W143=1,1,0)+IF('Saisie des résultats'!X143=1,1,0)+IF('Saisie des résultats'!Y143=1,1,0)+IF('Saisie des résultats'!Z143=1,1,0)+IF('Saisie des résultats'!AP143=1,1,0)+IF('Saisie des résultats'!AQ143=1,1,0)+IF('Saisie des résultats'!AR143=1,1,0)+IF('Saisie des résultats'!AS143=1,1,0)+IF('Saisie des résultats'!AU143=1,1,0)+IF('Saisie des résultats'!AW143=1,1,0))/10)</f>
      </c>
      <c r="G144" s="85">
        <f>IF(ISBLANK('Liste d''élèves'!C141),"",COUNTIF('Saisie des résultats'!C143:AX143,1)/48)</f>
      </c>
    </row>
    <row r="145" spans="2:7" ht="12.75">
      <c r="B145" s="14">
        <f>IF(ISBLANK('Liste d''élèves'!C142),"",('Liste d''élèves'!C142))</f>
      </c>
      <c r="C145" s="84">
        <f>IF(ISBLANK('Liste d''élèves'!C142),"",(IF('Saisie des résultats'!C144=1,1,0)+IF('Saisie des résultats'!D144=1,1,0)+IF('Saisie des résultats'!E144=1,1,0)+IF('Saisie des résultats'!F144=1,1,0)+IF('Saisie des résultats'!G144=1,1,0)+IF('Saisie des résultats'!H144=1,1,0)+IF('Saisie des résultats'!I144=1,1,0)+IF('Saisie des résultats'!J144=1,1,0)+IF('Saisie des résultats'!K144=1,1,0)+IF('Saisie des résultats'!L144=1,1,0)+IF('Saisie des résultats'!M144=1,1,0))/11)</f>
      </c>
      <c r="D145" s="83">
        <f>IF(ISBLANK('Liste d''élèves'!C142),"",(IF('Saisie des résultats'!N144=1,1,0)+IF('Saisie des résultats'!O144=1,1,0)+IF('Saisie des résultats'!P144=1,1,0)+IF('Saisie des résultats'!Q144=1,1,0)+IF('Saisie des résultats'!R144=1,1,0)+IF('Saisie des résultats'!AC144=1,1,0)+IF('Saisie des résultats'!AD144=1,1,0)+IF('Saisie des résultats'!AE144=1,1,0)+IF('Saisie des résultats'!AF144=1,1,0)+IF('Saisie des résultats'!AG144=1,1,0)+IF('Saisie des résultats'!AH144=1,1,0)+IF('Saisie des résultats'!AI144=1,1,0)+IF('Saisie des résultats'!AJ144=1,1,0)+IF('Saisie des résultats'!AK144=1,1,0)+IF('Saisie des résultats'!AV144=1,1,0)+IF('Saisie des résultats'!AX144=1,1,0))/16)</f>
      </c>
      <c r="E145" s="83">
        <f>IF(ISBLANK('Liste d''élèves'!C142),"",(IF('Saisie des résultats'!S144=1,1,0)+IF('Saisie des résultats'!T144=1,1,0)+IF('Saisie des résultats'!U144=1,1,0)+IF('Saisie des résultats'!V144=1,1,0)+IF('Saisie des résultats'!AA144=1,1,0)+IF('Saisie des résultats'!AB144=1,1,0)+IF('Saisie des résultats'!AL144=1,1,0)+IF('Saisie des résultats'!AM144=1,1,0)+IF('Saisie des résultats'!AN144=1,1,0)+IF('Saisie des résultats'!AO144=1,1,0)+IF('Saisie des résultats'!AT144=1,1,0))/11)</f>
      </c>
      <c r="F145" s="83">
        <f>IF(ISBLANK('Liste d''élèves'!C142),"",(IF('Saisie des résultats'!W144=1,1,0)+IF('Saisie des résultats'!X144=1,1,0)+IF('Saisie des résultats'!Y144=1,1,0)+IF('Saisie des résultats'!Z144=1,1,0)+IF('Saisie des résultats'!AP144=1,1,0)+IF('Saisie des résultats'!AQ144=1,1,0)+IF('Saisie des résultats'!AR144=1,1,0)+IF('Saisie des résultats'!AS144=1,1,0)+IF('Saisie des résultats'!AU144=1,1,0)+IF('Saisie des résultats'!AW144=1,1,0))/10)</f>
      </c>
      <c r="G145" s="85">
        <f>IF(ISBLANK('Liste d''élèves'!C142),"",COUNTIF('Saisie des résultats'!C144:AX144,1)/48)</f>
      </c>
    </row>
    <row r="146" spans="2:7" ht="12.75">
      <c r="B146" s="14">
        <f>IF(ISBLANK('Liste d''élèves'!C143),"",('Liste d''élèves'!C143))</f>
      </c>
      <c r="C146" s="84">
        <f>IF(ISBLANK('Liste d''élèves'!C143),"",(IF('Saisie des résultats'!C145=1,1,0)+IF('Saisie des résultats'!D145=1,1,0)+IF('Saisie des résultats'!E145=1,1,0)+IF('Saisie des résultats'!F145=1,1,0)+IF('Saisie des résultats'!G145=1,1,0)+IF('Saisie des résultats'!H145=1,1,0)+IF('Saisie des résultats'!I145=1,1,0)+IF('Saisie des résultats'!J145=1,1,0)+IF('Saisie des résultats'!K145=1,1,0)+IF('Saisie des résultats'!L145=1,1,0)+IF('Saisie des résultats'!M145=1,1,0))/11)</f>
      </c>
      <c r="D146" s="83">
        <f>IF(ISBLANK('Liste d''élèves'!C143),"",(IF('Saisie des résultats'!N145=1,1,0)+IF('Saisie des résultats'!O145=1,1,0)+IF('Saisie des résultats'!P145=1,1,0)+IF('Saisie des résultats'!Q145=1,1,0)+IF('Saisie des résultats'!R145=1,1,0)+IF('Saisie des résultats'!AC145=1,1,0)+IF('Saisie des résultats'!AD145=1,1,0)+IF('Saisie des résultats'!AE145=1,1,0)+IF('Saisie des résultats'!AF145=1,1,0)+IF('Saisie des résultats'!AG145=1,1,0)+IF('Saisie des résultats'!AH145=1,1,0)+IF('Saisie des résultats'!AI145=1,1,0)+IF('Saisie des résultats'!AJ145=1,1,0)+IF('Saisie des résultats'!AK145=1,1,0)+IF('Saisie des résultats'!AV145=1,1,0)+IF('Saisie des résultats'!AX145=1,1,0))/16)</f>
      </c>
      <c r="E146" s="83">
        <f>IF(ISBLANK('Liste d''élèves'!C143),"",(IF('Saisie des résultats'!S145=1,1,0)+IF('Saisie des résultats'!T145=1,1,0)+IF('Saisie des résultats'!U145=1,1,0)+IF('Saisie des résultats'!V145=1,1,0)+IF('Saisie des résultats'!AA145=1,1,0)+IF('Saisie des résultats'!AB145=1,1,0)+IF('Saisie des résultats'!AL145=1,1,0)+IF('Saisie des résultats'!AM145=1,1,0)+IF('Saisie des résultats'!AN145=1,1,0)+IF('Saisie des résultats'!AO145=1,1,0)+IF('Saisie des résultats'!AT145=1,1,0))/11)</f>
      </c>
      <c r="F146" s="83">
        <f>IF(ISBLANK('Liste d''élèves'!C143),"",(IF('Saisie des résultats'!W145=1,1,0)+IF('Saisie des résultats'!X145=1,1,0)+IF('Saisie des résultats'!Y145=1,1,0)+IF('Saisie des résultats'!Z145=1,1,0)+IF('Saisie des résultats'!AP145=1,1,0)+IF('Saisie des résultats'!AQ145=1,1,0)+IF('Saisie des résultats'!AR145=1,1,0)+IF('Saisie des résultats'!AS145=1,1,0)+IF('Saisie des résultats'!AU145=1,1,0)+IF('Saisie des résultats'!AW145=1,1,0))/10)</f>
      </c>
      <c r="G146" s="85">
        <f>IF(ISBLANK('Liste d''élèves'!C143),"",COUNTIF('Saisie des résultats'!C145:AX145,1)/48)</f>
      </c>
    </row>
    <row r="147" spans="2:7" ht="12.75">
      <c r="B147" s="14">
        <f>IF(ISBLANK('Liste d''élèves'!C144),"",('Liste d''élèves'!C144))</f>
      </c>
      <c r="C147" s="84">
        <f>IF(ISBLANK('Liste d''élèves'!C144),"",(IF('Saisie des résultats'!C146=1,1,0)+IF('Saisie des résultats'!D146=1,1,0)+IF('Saisie des résultats'!E146=1,1,0)+IF('Saisie des résultats'!F146=1,1,0)+IF('Saisie des résultats'!G146=1,1,0)+IF('Saisie des résultats'!H146=1,1,0)+IF('Saisie des résultats'!I146=1,1,0)+IF('Saisie des résultats'!J146=1,1,0)+IF('Saisie des résultats'!K146=1,1,0)+IF('Saisie des résultats'!L146=1,1,0)+IF('Saisie des résultats'!M146=1,1,0))/11)</f>
      </c>
      <c r="D147" s="83">
        <f>IF(ISBLANK('Liste d''élèves'!C144),"",(IF('Saisie des résultats'!N146=1,1,0)+IF('Saisie des résultats'!O146=1,1,0)+IF('Saisie des résultats'!P146=1,1,0)+IF('Saisie des résultats'!Q146=1,1,0)+IF('Saisie des résultats'!R146=1,1,0)+IF('Saisie des résultats'!AC146=1,1,0)+IF('Saisie des résultats'!AD146=1,1,0)+IF('Saisie des résultats'!AE146=1,1,0)+IF('Saisie des résultats'!AF146=1,1,0)+IF('Saisie des résultats'!AG146=1,1,0)+IF('Saisie des résultats'!AH146=1,1,0)+IF('Saisie des résultats'!AI146=1,1,0)+IF('Saisie des résultats'!AJ146=1,1,0)+IF('Saisie des résultats'!AK146=1,1,0)+IF('Saisie des résultats'!AV146=1,1,0)+IF('Saisie des résultats'!AX146=1,1,0))/16)</f>
      </c>
      <c r="E147" s="83">
        <f>IF(ISBLANK('Liste d''élèves'!C144),"",(IF('Saisie des résultats'!S146=1,1,0)+IF('Saisie des résultats'!T146=1,1,0)+IF('Saisie des résultats'!U146=1,1,0)+IF('Saisie des résultats'!V146=1,1,0)+IF('Saisie des résultats'!AA146=1,1,0)+IF('Saisie des résultats'!AB146=1,1,0)+IF('Saisie des résultats'!AL146=1,1,0)+IF('Saisie des résultats'!AM146=1,1,0)+IF('Saisie des résultats'!AN146=1,1,0)+IF('Saisie des résultats'!AO146=1,1,0)+IF('Saisie des résultats'!AT146=1,1,0))/11)</f>
      </c>
      <c r="F147" s="83">
        <f>IF(ISBLANK('Liste d''élèves'!C144),"",(IF('Saisie des résultats'!W146=1,1,0)+IF('Saisie des résultats'!X146=1,1,0)+IF('Saisie des résultats'!Y146=1,1,0)+IF('Saisie des résultats'!Z146=1,1,0)+IF('Saisie des résultats'!AP146=1,1,0)+IF('Saisie des résultats'!AQ146=1,1,0)+IF('Saisie des résultats'!AR146=1,1,0)+IF('Saisie des résultats'!AS146=1,1,0)+IF('Saisie des résultats'!AU146=1,1,0)+IF('Saisie des résultats'!AW146=1,1,0))/10)</f>
      </c>
      <c r="G147" s="85">
        <f>IF(ISBLANK('Liste d''élèves'!C144),"",COUNTIF('Saisie des résultats'!C146:AX146,1)/48)</f>
      </c>
    </row>
    <row r="148" spans="2:7" ht="12.75">
      <c r="B148" s="14">
        <f>IF(ISBLANK('Liste d''élèves'!C145),"",('Liste d''élèves'!C145))</f>
      </c>
      <c r="C148" s="84">
        <f>IF(ISBLANK('Liste d''élèves'!C145),"",(IF('Saisie des résultats'!C147=1,1,0)+IF('Saisie des résultats'!D147=1,1,0)+IF('Saisie des résultats'!E147=1,1,0)+IF('Saisie des résultats'!F147=1,1,0)+IF('Saisie des résultats'!G147=1,1,0)+IF('Saisie des résultats'!H147=1,1,0)+IF('Saisie des résultats'!I147=1,1,0)+IF('Saisie des résultats'!J147=1,1,0)+IF('Saisie des résultats'!K147=1,1,0)+IF('Saisie des résultats'!L147=1,1,0)+IF('Saisie des résultats'!M147=1,1,0))/11)</f>
      </c>
      <c r="D148" s="83">
        <f>IF(ISBLANK('Liste d''élèves'!C145),"",(IF('Saisie des résultats'!N147=1,1,0)+IF('Saisie des résultats'!O147=1,1,0)+IF('Saisie des résultats'!P147=1,1,0)+IF('Saisie des résultats'!Q147=1,1,0)+IF('Saisie des résultats'!R147=1,1,0)+IF('Saisie des résultats'!AC147=1,1,0)+IF('Saisie des résultats'!AD147=1,1,0)+IF('Saisie des résultats'!AE147=1,1,0)+IF('Saisie des résultats'!AF147=1,1,0)+IF('Saisie des résultats'!AG147=1,1,0)+IF('Saisie des résultats'!AH147=1,1,0)+IF('Saisie des résultats'!AI147=1,1,0)+IF('Saisie des résultats'!AJ147=1,1,0)+IF('Saisie des résultats'!AK147=1,1,0)+IF('Saisie des résultats'!AV147=1,1,0)+IF('Saisie des résultats'!AX147=1,1,0))/16)</f>
      </c>
      <c r="E148" s="83">
        <f>IF(ISBLANK('Liste d''élèves'!C145),"",(IF('Saisie des résultats'!S147=1,1,0)+IF('Saisie des résultats'!T147=1,1,0)+IF('Saisie des résultats'!U147=1,1,0)+IF('Saisie des résultats'!V147=1,1,0)+IF('Saisie des résultats'!AA147=1,1,0)+IF('Saisie des résultats'!AB147=1,1,0)+IF('Saisie des résultats'!AL147=1,1,0)+IF('Saisie des résultats'!AM147=1,1,0)+IF('Saisie des résultats'!AN147=1,1,0)+IF('Saisie des résultats'!AO147=1,1,0)+IF('Saisie des résultats'!AT147=1,1,0))/11)</f>
      </c>
      <c r="F148" s="83">
        <f>IF(ISBLANK('Liste d''élèves'!C145),"",(IF('Saisie des résultats'!W147=1,1,0)+IF('Saisie des résultats'!X147=1,1,0)+IF('Saisie des résultats'!Y147=1,1,0)+IF('Saisie des résultats'!Z147=1,1,0)+IF('Saisie des résultats'!AP147=1,1,0)+IF('Saisie des résultats'!AQ147=1,1,0)+IF('Saisie des résultats'!AR147=1,1,0)+IF('Saisie des résultats'!AS147=1,1,0)+IF('Saisie des résultats'!AU147=1,1,0)+IF('Saisie des résultats'!AW147=1,1,0))/10)</f>
      </c>
      <c r="G148" s="85">
        <f>IF(ISBLANK('Liste d''élèves'!C145),"",COUNTIF('Saisie des résultats'!C147:AX147,1)/48)</f>
      </c>
    </row>
    <row r="149" spans="2:7" ht="12.75">
      <c r="B149" s="14">
        <f>IF(ISBLANK('Liste d''élèves'!C146),"",('Liste d''élèves'!C146))</f>
      </c>
      <c r="C149" s="84">
        <f>IF(ISBLANK('Liste d''élèves'!C146),"",(IF('Saisie des résultats'!C148=1,1,0)+IF('Saisie des résultats'!D148=1,1,0)+IF('Saisie des résultats'!E148=1,1,0)+IF('Saisie des résultats'!F148=1,1,0)+IF('Saisie des résultats'!G148=1,1,0)+IF('Saisie des résultats'!H148=1,1,0)+IF('Saisie des résultats'!I148=1,1,0)+IF('Saisie des résultats'!J148=1,1,0)+IF('Saisie des résultats'!K148=1,1,0)+IF('Saisie des résultats'!L148=1,1,0)+IF('Saisie des résultats'!M148=1,1,0))/11)</f>
      </c>
      <c r="D149" s="83">
        <f>IF(ISBLANK('Liste d''élèves'!C146),"",(IF('Saisie des résultats'!N148=1,1,0)+IF('Saisie des résultats'!O148=1,1,0)+IF('Saisie des résultats'!P148=1,1,0)+IF('Saisie des résultats'!Q148=1,1,0)+IF('Saisie des résultats'!R148=1,1,0)+IF('Saisie des résultats'!AC148=1,1,0)+IF('Saisie des résultats'!AD148=1,1,0)+IF('Saisie des résultats'!AE148=1,1,0)+IF('Saisie des résultats'!AF148=1,1,0)+IF('Saisie des résultats'!AG148=1,1,0)+IF('Saisie des résultats'!AH148=1,1,0)+IF('Saisie des résultats'!AI148=1,1,0)+IF('Saisie des résultats'!AJ148=1,1,0)+IF('Saisie des résultats'!AK148=1,1,0)+IF('Saisie des résultats'!AV148=1,1,0)+IF('Saisie des résultats'!AX148=1,1,0))/16)</f>
      </c>
      <c r="E149" s="83">
        <f>IF(ISBLANK('Liste d''élèves'!C146),"",(IF('Saisie des résultats'!S148=1,1,0)+IF('Saisie des résultats'!T148=1,1,0)+IF('Saisie des résultats'!U148=1,1,0)+IF('Saisie des résultats'!V148=1,1,0)+IF('Saisie des résultats'!AA148=1,1,0)+IF('Saisie des résultats'!AB148=1,1,0)+IF('Saisie des résultats'!AL148=1,1,0)+IF('Saisie des résultats'!AM148=1,1,0)+IF('Saisie des résultats'!AN148=1,1,0)+IF('Saisie des résultats'!AO148=1,1,0)+IF('Saisie des résultats'!AT148=1,1,0))/11)</f>
      </c>
      <c r="F149" s="83">
        <f>IF(ISBLANK('Liste d''élèves'!C146),"",(IF('Saisie des résultats'!W148=1,1,0)+IF('Saisie des résultats'!X148=1,1,0)+IF('Saisie des résultats'!Y148=1,1,0)+IF('Saisie des résultats'!Z148=1,1,0)+IF('Saisie des résultats'!AP148=1,1,0)+IF('Saisie des résultats'!AQ148=1,1,0)+IF('Saisie des résultats'!AR148=1,1,0)+IF('Saisie des résultats'!AS148=1,1,0)+IF('Saisie des résultats'!AU148=1,1,0)+IF('Saisie des résultats'!AW148=1,1,0))/10)</f>
      </c>
      <c r="G149" s="85">
        <f>IF(ISBLANK('Liste d''élèves'!C146),"",COUNTIF('Saisie des résultats'!C148:AX148,1)/48)</f>
      </c>
    </row>
    <row r="150" spans="2:7" ht="12.75">
      <c r="B150" s="14">
        <f>IF(ISBLANK('Liste d''élèves'!C147),"",('Liste d''élèves'!C147))</f>
      </c>
      <c r="C150" s="84">
        <f>IF(ISBLANK('Liste d''élèves'!C147),"",(IF('Saisie des résultats'!C149=1,1,0)+IF('Saisie des résultats'!D149=1,1,0)+IF('Saisie des résultats'!E149=1,1,0)+IF('Saisie des résultats'!F149=1,1,0)+IF('Saisie des résultats'!G149=1,1,0)+IF('Saisie des résultats'!H149=1,1,0)+IF('Saisie des résultats'!I149=1,1,0)+IF('Saisie des résultats'!J149=1,1,0)+IF('Saisie des résultats'!K149=1,1,0)+IF('Saisie des résultats'!L149=1,1,0)+IF('Saisie des résultats'!M149=1,1,0))/11)</f>
      </c>
      <c r="D150" s="83">
        <f>IF(ISBLANK('Liste d''élèves'!C147),"",(IF('Saisie des résultats'!N149=1,1,0)+IF('Saisie des résultats'!O149=1,1,0)+IF('Saisie des résultats'!P149=1,1,0)+IF('Saisie des résultats'!Q149=1,1,0)+IF('Saisie des résultats'!R149=1,1,0)+IF('Saisie des résultats'!AC149=1,1,0)+IF('Saisie des résultats'!AD149=1,1,0)+IF('Saisie des résultats'!AE149=1,1,0)+IF('Saisie des résultats'!AF149=1,1,0)+IF('Saisie des résultats'!AG149=1,1,0)+IF('Saisie des résultats'!AH149=1,1,0)+IF('Saisie des résultats'!AI149=1,1,0)+IF('Saisie des résultats'!AJ149=1,1,0)+IF('Saisie des résultats'!AK149=1,1,0)+IF('Saisie des résultats'!AV149=1,1,0)+IF('Saisie des résultats'!AX149=1,1,0))/16)</f>
      </c>
      <c r="E150" s="83">
        <f>IF(ISBLANK('Liste d''élèves'!C147),"",(IF('Saisie des résultats'!S149=1,1,0)+IF('Saisie des résultats'!T149=1,1,0)+IF('Saisie des résultats'!U149=1,1,0)+IF('Saisie des résultats'!V149=1,1,0)+IF('Saisie des résultats'!AA149=1,1,0)+IF('Saisie des résultats'!AB149=1,1,0)+IF('Saisie des résultats'!AL149=1,1,0)+IF('Saisie des résultats'!AM149=1,1,0)+IF('Saisie des résultats'!AN149=1,1,0)+IF('Saisie des résultats'!AO149=1,1,0)+IF('Saisie des résultats'!AT149=1,1,0))/11)</f>
      </c>
      <c r="F150" s="83">
        <f>IF(ISBLANK('Liste d''élèves'!C147),"",(IF('Saisie des résultats'!W149=1,1,0)+IF('Saisie des résultats'!X149=1,1,0)+IF('Saisie des résultats'!Y149=1,1,0)+IF('Saisie des résultats'!Z149=1,1,0)+IF('Saisie des résultats'!AP149=1,1,0)+IF('Saisie des résultats'!AQ149=1,1,0)+IF('Saisie des résultats'!AR149=1,1,0)+IF('Saisie des résultats'!AS149=1,1,0)+IF('Saisie des résultats'!AU149=1,1,0)+IF('Saisie des résultats'!AW149=1,1,0))/10)</f>
      </c>
      <c r="G150" s="85">
        <f>IF(ISBLANK('Liste d''élèves'!C147),"",COUNTIF('Saisie des résultats'!C149:AX149,1)/48)</f>
      </c>
    </row>
    <row r="151" spans="2:7" ht="12.75">
      <c r="B151" s="14">
        <f>IF(ISBLANK('Liste d''élèves'!C148),"",('Liste d''élèves'!C148))</f>
      </c>
      <c r="C151" s="84">
        <f>IF(ISBLANK('Liste d''élèves'!C148),"",(IF('Saisie des résultats'!C150=1,1,0)+IF('Saisie des résultats'!D150=1,1,0)+IF('Saisie des résultats'!E150=1,1,0)+IF('Saisie des résultats'!F150=1,1,0)+IF('Saisie des résultats'!G150=1,1,0)+IF('Saisie des résultats'!H150=1,1,0)+IF('Saisie des résultats'!I150=1,1,0)+IF('Saisie des résultats'!J150=1,1,0)+IF('Saisie des résultats'!K150=1,1,0)+IF('Saisie des résultats'!L150=1,1,0)+IF('Saisie des résultats'!M150=1,1,0))/11)</f>
      </c>
      <c r="D151" s="83">
        <f>IF(ISBLANK('Liste d''élèves'!C148),"",(IF('Saisie des résultats'!N150=1,1,0)+IF('Saisie des résultats'!O150=1,1,0)+IF('Saisie des résultats'!P150=1,1,0)+IF('Saisie des résultats'!Q150=1,1,0)+IF('Saisie des résultats'!R150=1,1,0)+IF('Saisie des résultats'!AC150=1,1,0)+IF('Saisie des résultats'!AD150=1,1,0)+IF('Saisie des résultats'!AE150=1,1,0)+IF('Saisie des résultats'!AF150=1,1,0)+IF('Saisie des résultats'!AG150=1,1,0)+IF('Saisie des résultats'!AH150=1,1,0)+IF('Saisie des résultats'!AI150=1,1,0)+IF('Saisie des résultats'!AJ150=1,1,0)+IF('Saisie des résultats'!AK150=1,1,0)+IF('Saisie des résultats'!AV150=1,1,0)+IF('Saisie des résultats'!AX150=1,1,0))/16)</f>
      </c>
      <c r="E151" s="83">
        <f>IF(ISBLANK('Liste d''élèves'!C148),"",(IF('Saisie des résultats'!S150=1,1,0)+IF('Saisie des résultats'!T150=1,1,0)+IF('Saisie des résultats'!U150=1,1,0)+IF('Saisie des résultats'!V150=1,1,0)+IF('Saisie des résultats'!AA150=1,1,0)+IF('Saisie des résultats'!AB150=1,1,0)+IF('Saisie des résultats'!AL150=1,1,0)+IF('Saisie des résultats'!AM150=1,1,0)+IF('Saisie des résultats'!AN150=1,1,0)+IF('Saisie des résultats'!AO150=1,1,0)+IF('Saisie des résultats'!AT150=1,1,0))/11)</f>
      </c>
      <c r="F151" s="83">
        <f>IF(ISBLANK('Liste d''élèves'!C148),"",(IF('Saisie des résultats'!W150=1,1,0)+IF('Saisie des résultats'!X150=1,1,0)+IF('Saisie des résultats'!Y150=1,1,0)+IF('Saisie des résultats'!Z150=1,1,0)+IF('Saisie des résultats'!AP150=1,1,0)+IF('Saisie des résultats'!AQ150=1,1,0)+IF('Saisie des résultats'!AR150=1,1,0)+IF('Saisie des résultats'!AS150=1,1,0)+IF('Saisie des résultats'!AU150=1,1,0)+IF('Saisie des résultats'!AW150=1,1,0))/10)</f>
      </c>
      <c r="G151" s="85">
        <f>IF(ISBLANK('Liste d''élèves'!C148),"",COUNTIF('Saisie des résultats'!C150:AX150,1)/48)</f>
      </c>
    </row>
    <row r="152" spans="2:7" ht="12.75">
      <c r="B152" s="14">
        <f>IF(ISBLANK('Liste d''élèves'!C149),"",('Liste d''élèves'!C149))</f>
      </c>
      <c r="C152" s="84">
        <f>IF(ISBLANK('Liste d''élèves'!C149),"",(IF('Saisie des résultats'!C151=1,1,0)+IF('Saisie des résultats'!D151=1,1,0)+IF('Saisie des résultats'!E151=1,1,0)+IF('Saisie des résultats'!F151=1,1,0)+IF('Saisie des résultats'!G151=1,1,0)+IF('Saisie des résultats'!H151=1,1,0)+IF('Saisie des résultats'!I151=1,1,0)+IF('Saisie des résultats'!J151=1,1,0)+IF('Saisie des résultats'!K151=1,1,0)+IF('Saisie des résultats'!L151=1,1,0)+IF('Saisie des résultats'!M151=1,1,0))/11)</f>
      </c>
      <c r="D152" s="83">
        <f>IF(ISBLANK('Liste d''élèves'!C149),"",(IF('Saisie des résultats'!N151=1,1,0)+IF('Saisie des résultats'!O151=1,1,0)+IF('Saisie des résultats'!P151=1,1,0)+IF('Saisie des résultats'!Q151=1,1,0)+IF('Saisie des résultats'!R151=1,1,0)+IF('Saisie des résultats'!AC151=1,1,0)+IF('Saisie des résultats'!AD151=1,1,0)+IF('Saisie des résultats'!AE151=1,1,0)+IF('Saisie des résultats'!AF151=1,1,0)+IF('Saisie des résultats'!AG151=1,1,0)+IF('Saisie des résultats'!AH151=1,1,0)+IF('Saisie des résultats'!AI151=1,1,0)+IF('Saisie des résultats'!AJ151=1,1,0)+IF('Saisie des résultats'!AK151=1,1,0)+IF('Saisie des résultats'!AV151=1,1,0)+IF('Saisie des résultats'!AX151=1,1,0))/16)</f>
      </c>
      <c r="E152" s="83">
        <f>IF(ISBLANK('Liste d''élèves'!C149),"",(IF('Saisie des résultats'!S151=1,1,0)+IF('Saisie des résultats'!T151=1,1,0)+IF('Saisie des résultats'!U151=1,1,0)+IF('Saisie des résultats'!V151=1,1,0)+IF('Saisie des résultats'!AA151=1,1,0)+IF('Saisie des résultats'!AB151=1,1,0)+IF('Saisie des résultats'!AL151=1,1,0)+IF('Saisie des résultats'!AM151=1,1,0)+IF('Saisie des résultats'!AN151=1,1,0)+IF('Saisie des résultats'!AO151=1,1,0)+IF('Saisie des résultats'!AT151=1,1,0))/11)</f>
      </c>
      <c r="F152" s="83">
        <f>IF(ISBLANK('Liste d''élèves'!C149),"",(IF('Saisie des résultats'!W151=1,1,0)+IF('Saisie des résultats'!X151=1,1,0)+IF('Saisie des résultats'!Y151=1,1,0)+IF('Saisie des résultats'!Z151=1,1,0)+IF('Saisie des résultats'!AP151=1,1,0)+IF('Saisie des résultats'!AQ151=1,1,0)+IF('Saisie des résultats'!AR151=1,1,0)+IF('Saisie des résultats'!AS151=1,1,0)+IF('Saisie des résultats'!AU151=1,1,0)+IF('Saisie des résultats'!AW151=1,1,0))/10)</f>
      </c>
      <c r="G152" s="85">
        <f>IF(ISBLANK('Liste d''élèves'!C149),"",COUNTIF('Saisie des résultats'!C151:AX151,1)/48)</f>
      </c>
    </row>
    <row r="153" spans="2:7" ht="12.75">
      <c r="B153" s="14">
        <f>IF(ISBLANK('Liste d''élèves'!C150),"",('Liste d''élèves'!C150))</f>
      </c>
      <c r="C153" s="84">
        <f>IF(ISBLANK('Liste d''élèves'!C150),"",(IF('Saisie des résultats'!C152=1,1,0)+IF('Saisie des résultats'!D152=1,1,0)+IF('Saisie des résultats'!E152=1,1,0)+IF('Saisie des résultats'!F152=1,1,0)+IF('Saisie des résultats'!G152=1,1,0)+IF('Saisie des résultats'!H152=1,1,0)+IF('Saisie des résultats'!I152=1,1,0)+IF('Saisie des résultats'!J152=1,1,0)+IF('Saisie des résultats'!K152=1,1,0)+IF('Saisie des résultats'!L152=1,1,0)+IF('Saisie des résultats'!M152=1,1,0))/11)</f>
      </c>
      <c r="D153" s="83">
        <f>IF(ISBLANK('Liste d''élèves'!C150),"",(IF('Saisie des résultats'!N152=1,1,0)+IF('Saisie des résultats'!O152=1,1,0)+IF('Saisie des résultats'!P152=1,1,0)+IF('Saisie des résultats'!Q152=1,1,0)+IF('Saisie des résultats'!R152=1,1,0)+IF('Saisie des résultats'!AC152=1,1,0)+IF('Saisie des résultats'!AD152=1,1,0)+IF('Saisie des résultats'!AE152=1,1,0)+IF('Saisie des résultats'!AF152=1,1,0)+IF('Saisie des résultats'!AG152=1,1,0)+IF('Saisie des résultats'!AH152=1,1,0)+IF('Saisie des résultats'!AI152=1,1,0)+IF('Saisie des résultats'!AJ152=1,1,0)+IF('Saisie des résultats'!AK152=1,1,0)+IF('Saisie des résultats'!AV152=1,1,0)+IF('Saisie des résultats'!AX152=1,1,0))/16)</f>
      </c>
      <c r="E153" s="83">
        <f>IF(ISBLANK('Liste d''élèves'!C150),"",(IF('Saisie des résultats'!S152=1,1,0)+IF('Saisie des résultats'!T152=1,1,0)+IF('Saisie des résultats'!U152=1,1,0)+IF('Saisie des résultats'!V152=1,1,0)+IF('Saisie des résultats'!AA152=1,1,0)+IF('Saisie des résultats'!AB152=1,1,0)+IF('Saisie des résultats'!AL152=1,1,0)+IF('Saisie des résultats'!AM152=1,1,0)+IF('Saisie des résultats'!AN152=1,1,0)+IF('Saisie des résultats'!AO152=1,1,0)+IF('Saisie des résultats'!AT152=1,1,0))/11)</f>
      </c>
      <c r="F153" s="83">
        <f>IF(ISBLANK('Liste d''élèves'!C150),"",(IF('Saisie des résultats'!W152=1,1,0)+IF('Saisie des résultats'!X152=1,1,0)+IF('Saisie des résultats'!Y152=1,1,0)+IF('Saisie des résultats'!Z152=1,1,0)+IF('Saisie des résultats'!AP152=1,1,0)+IF('Saisie des résultats'!AQ152=1,1,0)+IF('Saisie des résultats'!AR152=1,1,0)+IF('Saisie des résultats'!AS152=1,1,0)+IF('Saisie des résultats'!AU152=1,1,0)+IF('Saisie des résultats'!AW152=1,1,0))/10)</f>
      </c>
      <c r="G153" s="85">
        <f>IF(ISBLANK('Liste d''élèves'!C150),"",COUNTIF('Saisie des résultats'!C152:AX152,1)/48)</f>
      </c>
    </row>
    <row r="154" spans="2:7" ht="12.75">
      <c r="B154" s="14">
        <f>IF(ISBLANK('Liste d''élèves'!C151),"",('Liste d''élèves'!C151))</f>
      </c>
      <c r="C154" s="84">
        <f>IF(ISBLANK('Liste d''élèves'!C151),"",(IF('Saisie des résultats'!C153=1,1,0)+IF('Saisie des résultats'!D153=1,1,0)+IF('Saisie des résultats'!E153=1,1,0)+IF('Saisie des résultats'!F153=1,1,0)+IF('Saisie des résultats'!G153=1,1,0)+IF('Saisie des résultats'!H153=1,1,0)+IF('Saisie des résultats'!I153=1,1,0)+IF('Saisie des résultats'!J153=1,1,0)+IF('Saisie des résultats'!K153=1,1,0)+IF('Saisie des résultats'!L153=1,1,0)+IF('Saisie des résultats'!M153=1,1,0))/11)</f>
      </c>
      <c r="D154" s="83">
        <f>IF(ISBLANK('Liste d''élèves'!C151),"",(IF('Saisie des résultats'!N153=1,1,0)+IF('Saisie des résultats'!O153=1,1,0)+IF('Saisie des résultats'!P153=1,1,0)+IF('Saisie des résultats'!Q153=1,1,0)+IF('Saisie des résultats'!R153=1,1,0)+IF('Saisie des résultats'!AC153=1,1,0)+IF('Saisie des résultats'!AD153=1,1,0)+IF('Saisie des résultats'!AE153=1,1,0)+IF('Saisie des résultats'!AF153=1,1,0)+IF('Saisie des résultats'!AG153=1,1,0)+IF('Saisie des résultats'!AH153=1,1,0)+IF('Saisie des résultats'!AI153=1,1,0)+IF('Saisie des résultats'!AJ153=1,1,0)+IF('Saisie des résultats'!AK153=1,1,0)+IF('Saisie des résultats'!AV153=1,1,0)+IF('Saisie des résultats'!AX153=1,1,0))/16)</f>
      </c>
      <c r="E154" s="83">
        <f>IF(ISBLANK('Liste d''élèves'!C151),"",(IF('Saisie des résultats'!S153=1,1,0)+IF('Saisie des résultats'!T153=1,1,0)+IF('Saisie des résultats'!U153=1,1,0)+IF('Saisie des résultats'!V153=1,1,0)+IF('Saisie des résultats'!AA153=1,1,0)+IF('Saisie des résultats'!AB153=1,1,0)+IF('Saisie des résultats'!AL153=1,1,0)+IF('Saisie des résultats'!AM153=1,1,0)+IF('Saisie des résultats'!AN153=1,1,0)+IF('Saisie des résultats'!AO153=1,1,0)+IF('Saisie des résultats'!AT153=1,1,0))/11)</f>
      </c>
      <c r="F154" s="83">
        <f>IF(ISBLANK('Liste d''élèves'!C151),"",(IF('Saisie des résultats'!W153=1,1,0)+IF('Saisie des résultats'!X153=1,1,0)+IF('Saisie des résultats'!Y153=1,1,0)+IF('Saisie des résultats'!Z153=1,1,0)+IF('Saisie des résultats'!AP153=1,1,0)+IF('Saisie des résultats'!AQ153=1,1,0)+IF('Saisie des résultats'!AR153=1,1,0)+IF('Saisie des résultats'!AS153=1,1,0)+IF('Saisie des résultats'!AU153=1,1,0)+IF('Saisie des résultats'!AW153=1,1,0))/10)</f>
      </c>
      <c r="G154" s="85">
        <f>IF(ISBLANK('Liste d''élèves'!C151),"",COUNTIF('Saisie des résultats'!C153:AX153,1)/48)</f>
      </c>
    </row>
    <row r="155" spans="2:7" ht="12.75">
      <c r="B155" s="14">
        <f>IF(ISBLANK('Liste d''élèves'!C152),"",('Liste d''élèves'!C152))</f>
      </c>
      <c r="C155" s="84">
        <f>IF(ISBLANK('Liste d''élèves'!C152),"",(IF('Saisie des résultats'!C154=1,1,0)+IF('Saisie des résultats'!D154=1,1,0)+IF('Saisie des résultats'!E154=1,1,0)+IF('Saisie des résultats'!F154=1,1,0)+IF('Saisie des résultats'!G154=1,1,0)+IF('Saisie des résultats'!H154=1,1,0)+IF('Saisie des résultats'!I154=1,1,0)+IF('Saisie des résultats'!J154=1,1,0)+IF('Saisie des résultats'!K154=1,1,0)+IF('Saisie des résultats'!L154=1,1,0)+IF('Saisie des résultats'!M154=1,1,0))/11)</f>
      </c>
      <c r="D155" s="83">
        <f>IF(ISBLANK('Liste d''élèves'!C152),"",(IF('Saisie des résultats'!N154=1,1,0)+IF('Saisie des résultats'!O154=1,1,0)+IF('Saisie des résultats'!P154=1,1,0)+IF('Saisie des résultats'!Q154=1,1,0)+IF('Saisie des résultats'!R154=1,1,0)+IF('Saisie des résultats'!AC154=1,1,0)+IF('Saisie des résultats'!AD154=1,1,0)+IF('Saisie des résultats'!AE154=1,1,0)+IF('Saisie des résultats'!AF154=1,1,0)+IF('Saisie des résultats'!AG154=1,1,0)+IF('Saisie des résultats'!AH154=1,1,0)+IF('Saisie des résultats'!AI154=1,1,0)+IF('Saisie des résultats'!AJ154=1,1,0)+IF('Saisie des résultats'!AK154=1,1,0)+IF('Saisie des résultats'!AV154=1,1,0)+IF('Saisie des résultats'!AX154=1,1,0))/16)</f>
      </c>
      <c r="E155" s="83">
        <f>IF(ISBLANK('Liste d''élèves'!C152),"",(IF('Saisie des résultats'!S154=1,1,0)+IF('Saisie des résultats'!T154=1,1,0)+IF('Saisie des résultats'!U154=1,1,0)+IF('Saisie des résultats'!V154=1,1,0)+IF('Saisie des résultats'!AA154=1,1,0)+IF('Saisie des résultats'!AB154=1,1,0)+IF('Saisie des résultats'!AL154=1,1,0)+IF('Saisie des résultats'!AM154=1,1,0)+IF('Saisie des résultats'!AN154=1,1,0)+IF('Saisie des résultats'!AO154=1,1,0)+IF('Saisie des résultats'!AT154=1,1,0))/11)</f>
      </c>
      <c r="F155" s="83">
        <f>IF(ISBLANK('Liste d''élèves'!C152),"",(IF('Saisie des résultats'!W154=1,1,0)+IF('Saisie des résultats'!X154=1,1,0)+IF('Saisie des résultats'!Y154=1,1,0)+IF('Saisie des résultats'!Z154=1,1,0)+IF('Saisie des résultats'!AP154=1,1,0)+IF('Saisie des résultats'!AQ154=1,1,0)+IF('Saisie des résultats'!AR154=1,1,0)+IF('Saisie des résultats'!AS154=1,1,0)+IF('Saisie des résultats'!AU154=1,1,0)+IF('Saisie des résultats'!AW154=1,1,0))/10)</f>
      </c>
      <c r="G155" s="85">
        <f>IF(ISBLANK('Liste d''élèves'!C152),"",COUNTIF('Saisie des résultats'!C154:AX154,1)/48)</f>
      </c>
    </row>
    <row r="156" spans="2:7" ht="12.75">
      <c r="B156" s="14">
        <f>IF(ISBLANK('Liste d''élèves'!C153),"",('Liste d''élèves'!C153))</f>
      </c>
      <c r="C156" s="84">
        <f>IF(ISBLANK('Liste d''élèves'!C153),"",(IF('Saisie des résultats'!C155=1,1,0)+IF('Saisie des résultats'!D155=1,1,0)+IF('Saisie des résultats'!E155=1,1,0)+IF('Saisie des résultats'!F155=1,1,0)+IF('Saisie des résultats'!G155=1,1,0)+IF('Saisie des résultats'!H155=1,1,0)+IF('Saisie des résultats'!I155=1,1,0)+IF('Saisie des résultats'!J155=1,1,0)+IF('Saisie des résultats'!K155=1,1,0)+IF('Saisie des résultats'!L155=1,1,0)+IF('Saisie des résultats'!M155=1,1,0))/11)</f>
      </c>
      <c r="D156" s="83">
        <f>IF(ISBLANK('Liste d''élèves'!C153),"",(IF('Saisie des résultats'!N155=1,1,0)+IF('Saisie des résultats'!O155=1,1,0)+IF('Saisie des résultats'!P155=1,1,0)+IF('Saisie des résultats'!Q155=1,1,0)+IF('Saisie des résultats'!R155=1,1,0)+IF('Saisie des résultats'!AC155=1,1,0)+IF('Saisie des résultats'!AD155=1,1,0)+IF('Saisie des résultats'!AE155=1,1,0)+IF('Saisie des résultats'!AF155=1,1,0)+IF('Saisie des résultats'!AG155=1,1,0)+IF('Saisie des résultats'!AH155=1,1,0)+IF('Saisie des résultats'!AI155=1,1,0)+IF('Saisie des résultats'!AJ155=1,1,0)+IF('Saisie des résultats'!AK155=1,1,0)+IF('Saisie des résultats'!AV155=1,1,0)+IF('Saisie des résultats'!AX155=1,1,0))/16)</f>
      </c>
      <c r="E156" s="83">
        <f>IF(ISBLANK('Liste d''élèves'!C153),"",(IF('Saisie des résultats'!S155=1,1,0)+IF('Saisie des résultats'!T155=1,1,0)+IF('Saisie des résultats'!U155=1,1,0)+IF('Saisie des résultats'!V155=1,1,0)+IF('Saisie des résultats'!AA155=1,1,0)+IF('Saisie des résultats'!AB155=1,1,0)+IF('Saisie des résultats'!AL155=1,1,0)+IF('Saisie des résultats'!AM155=1,1,0)+IF('Saisie des résultats'!AN155=1,1,0)+IF('Saisie des résultats'!AO155=1,1,0)+IF('Saisie des résultats'!AT155=1,1,0))/11)</f>
      </c>
      <c r="F156" s="83">
        <f>IF(ISBLANK('Liste d''élèves'!C153),"",(IF('Saisie des résultats'!W155=1,1,0)+IF('Saisie des résultats'!X155=1,1,0)+IF('Saisie des résultats'!Y155=1,1,0)+IF('Saisie des résultats'!Z155=1,1,0)+IF('Saisie des résultats'!AP155=1,1,0)+IF('Saisie des résultats'!AQ155=1,1,0)+IF('Saisie des résultats'!AR155=1,1,0)+IF('Saisie des résultats'!AS155=1,1,0)+IF('Saisie des résultats'!AU155=1,1,0)+IF('Saisie des résultats'!AW155=1,1,0))/10)</f>
      </c>
      <c r="G156" s="85">
        <f>IF(ISBLANK('Liste d''élèves'!C153),"",COUNTIF('Saisie des résultats'!C155:AX155,1)/48)</f>
      </c>
    </row>
    <row r="157" spans="2:7" ht="12.75">
      <c r="B157" s="14">
        <f>IF(ISBLANK('Liste d''élèves'!C154),"",('Liste d''élèves'!C154))</f>
      </c>
      <c r="C157" s="84">
        <f>IF(ISBLANK('Liste d''élèves'!C154),"",(IF('Saisie des résultats'!C156=1,1,0)+IF('Saisie des résultats'!D156=1,1,0)+IF('Saisie des résultats'!E156=1,1,0)+IF('Saisie des résultats'!F156=1,1,0)+IF('Saisie des résultats'!G156=1,1,0)+IF('Saisie des résultats'!H156=1,1,0)+IF('Saisie des résultats'!I156=1,1,0)+IF('Saisie des résultats'!J156=1,1,0)+IF('Saisie des résultats'!K156=1,1,0)+IF('Saisie des résultats'!L156=1,1,0)+IF('Saisie des résultats'!M156=1,1,0))/11)</f>
      </c>
      <c r="D157" s="83">
        <f>IF(ISBLANK('Liste d''élèves'!C154),"",(IF('Saisie des résultats'!N156=1,1,0)+IF('Saisie des résultats'!O156=1,1,0)+IF('Saisie des résultats'!P156=1,1,0)+IF('Saisie des résultats'!Q156=1,1,0)+IF('Saisie des résultats'!R156=1,1,0)+IF('Saisie des résultats'!AC156=1,1,0)+IF('Saisie des résultats'!AD156=1,1,0)+IF('Saisie des résultats'!AE156=1,1,0)+IF('Saisie des résultats'!AF156=1,1,0)+IF('Saisie des résultats'!AG156=1,1,0)+IF('Saisie des résultats'!AH156=1,1,0)+IF('Saisie des résultats'!AI156=1,1,0)+IF('Saisie des résultats'!AJ156=1,1,0)+IF('Saisie des résultats'!AK156=1,1,0)+IF('Saisie des résultats'!AV156=1,1,0)+IF('Saisie des résultats'!AX156=1,1,0))/16)</f>
      </c>
      <c r="E157" s="83">
        <f>IF(ISBLANK('Liste d''élèves'!C154),"",(IF('Saisie des résultats'!S156=1,1,0)+IF('Saisie des résultats'!T156=1,1,0)+IF('Saisie des résultats'!U156=1,1,0)+IF('Saisie des résultats'!V156=1,1,0)+IF('Saisie des résultats'!AA156=1,1,0)+IF('Saisie des résultats'!AB156=1,1,0)+IF('Saisie des résultats'!AL156=1,1,0)+IF('Saisie des résultats'!AM156=1,1,0)+IF('Saisie des résultats'!AN156=1,1,0)+IF('Saisie des résultats'!AO156=1,1,0)+IF('Saisie des résultats'!AT156=1,1,0))/11)</f>
      </c>
      <c r="F157" s="83">
        <f>IF(ISBLANK('Liste d''élèves'!C154),"",(IF('Saisie des résultats'!W156=1,1,0)+IF('Saisie des résultats'!X156=1,1,0)+IF('Saisie des résultats'!Y156=1,1,0)+IF('Saisie des résultats'!Z156=1,1,0)+IF('Saisie des résultats'!AP156=1,1,0)+IF('Saisie des résultats'!AQ156=1,1,0)+IF('Saisie des résultats'!AR156=1,1,0)+IF('Saisie des résultats'!AS156=1,1,0)+IF('Saisie des résultats'!AU156=1,1,0)+IF('Saisie des résultats'!AW156=1,1,0))/10)</f>
      </c>
      <c r="G157" s="85">
        <f>IF(ISBLANK('Liste d''élèves'!C154),"",COUNTIF('Saisie des résultats'!C156:AX156,1)/48)</f>
      </c>
    </row>
    <row r="158" spans="2:7" ht="12.75">
      <c r="B158" s="14">
        <f>IF(ISBLANK('Liste d''élèves'!C155),"",('Liste d''élèves'!C155))</f>
      </c>
      <c r="C158" s="84">
        <f>IF(ISBLANK('Liste d''élèves'!C155),"",(IF('Saisie des résultats'!C157=1,1,0)+IF('Saisie des résultats'!D157=1,1,0)+IF('Saisie des résultats'!E157=1,1,0)+IF('Saisie des résultats'!F157=1,1,0)+IF('Saisie des résultats'!G157=1,1,0)+IF('Saisie des résultats'!H157=1,1,0)+IF('Saisie des résultats'!I157=1,1,0)+IF('Saisie des résultats'!J157=1,1,0)+IF('Saisie des résultats'!K157=1,1,0)+IF('Saisie des résultats'!L157=1,1,0)+IF('Saisie des résultats'!M157=1,1,0))/11)</f>
      </c>
      <c r="D158" s="83">
        <f>IF(ISBLANK('Liste d''élèves'!C155),"",(IF('Saisie des résultats'!N157=1,1,0)+IF('Saisie des résultats'!O157=1,1,0)+IF('Saisie des résultats'!P157=1,1,0)+IF('Saisie des résultats'!Q157=1,1,0)+IF('Saisie des résultats'!R157=1,1,0)+IF('Saisie des résultats'!AC157=1,1,0)+IF('Saisie des résultats'!AD157=1,1,0)+IF('Saisie des résultats'!AE157=1,1,0)+IF('Saisie des résultats'!AF157=1,1,0)+IF('Saisie des résultats'!AG157=1,1,0)+IF('Saisie des résultats'!AH157=1,1,0)+IF('Saisie des résultats'!AI157=1,1,0)+IF('Saisie des résultats'!AJ157=1,1,0)+IF('Saisie des résultats'!AK157=1,1,0)+IF('Saisie des résultats'!AV157=1,1,0)+IF('Saisie des résultats'!AX157=1,1,0))/16)</f>
      </c>
      <c r="E158" s="83">
        <f>IF(ISBLANK('Liste d''élèves'!C155),"",(IF('Saisie des résultats'!S157=1,1,0)+IF('Saisie des résultats'!T157=1,1,0)+IF('Saisie des résultats'!U157=1,1,0)+IF('Saisie des résultats'!V157=1,1,0)+IF('Saisie des résultats'!AA157=1,1,0)+IF('Saisie des résultats'!AB157=1,1,0)+IF('Saisie des résultats'!AL157=1,1,0)+IF('Saisie des résultats'!AM157=1,1,0)+IF('Saisie des résultats'!AN157=1,1,0)+IF('Saisie des résultats'!AO157=1,1,0)+IF('Saisie des résultats'!AT157=1,1,0))/11)</f>
      </c>
      <c r="F158" s="83">
        <f>IF(ISBLANK('Liste d''élèves'!C155),"",(IF('Saisie des résultats'!W157=1,1,0)+IF('Saisie des résultats'!X157=1,1,0)+IF('Saisie des résultats'!Y157=1,1,0)+IF('Saisie des résultats'!Z157=1,1,0)+IF('Saisie des résultats'!AP157=1,1,0)+IF('Saisie des résultats'!AQ157=1,1,0)+IF('Saisie des résultats'!AR157=1,1,0)+IF('Saisie des résultats'!AS157=1,1,0)+IF('Saisie des résultats'!AU157=1,1,0)+IF('Saisie des résultats'!AW157=1,1,0))/10)</f>
      </c>
      <c r="G158" s="85">
        <f>IF(ISBLANK('Liste d''élèves'!C155),"",COUNTIF('Saisie des résultats'!C157:AX157,1)/48)</f>
      </c>
    </row>
    <row r="159" spans="2:7" ht="12.75">
      <c r="B159" s="14">
        <f>IF(ISBLANK('Liste d''élèves'!C156),"",('Liste d''élèves'!C156))</f>
      </c>
      <c r="C159" s="84">
        <f>IF(ISBLANK('Liste d''élèves'!C156),"",(IF('Saisie des résultats'!C158=1,1,0)+IF('Saisie des résultats'!D158=1,1,0)+IF('Saisie des résultats'!E158=1,1,0)+IF('Saisie des résultats'!F158=1,1,0)+IF('Saisie des résultats'!G158=1,1,0)+IF('Saisie des résultats'!H158=1,1,0)+IF('Saisie des résultats'!I158=1,1,0)+IF('Saisie des résultats'!J158=1,1,0)+IF('Saisie des résultats'!K158=1,1,0)+IF('Saisie des résultats'!L158=1,1,0)+IF('Saisie des résultats'!M158=1,1,0))/11)</f>
      </c>
      <c r="D159" s="83">
        <f>IF(ISBLANK('Liste d''élèves'!C156),"",(IF('Saisie des résultats'!N158=1,1,0)+IF('Saisie des résultats'!O158=1,1,0)+IF('Saisie des résultats'!P158=1,1,0)+IF('Saisie des résultats'!Q158=1,1,0)+IF('Saisie des résultats'!R158=1,1,0)+IF('Saisie des résultats'!AC158=1,1,0)+IF('Saisie des résultats'!AD158=1,1,0)+IF('Saisie des résultats'!AE158=1,1,0)+IF('Saisie des résultats'!AF158=1,1,0)+IF('Saisie des résultats'!AG158=1,1,0)+IF('Saisie des résultats'!AH158=1,1,0)+IF('Saisie des résultats'!AI158=1,1,0)+IF('Saisie des résultats'!AJ158=1,1,0)+IF('Saisie des résultats'!AK158=1,1,0)+IF('Saisie des résultats'!AV158=1,1,0)+IF('Saisie des résultats'!AX158=1,1,0))/16)</f>
      </c>
      <c r="E159" s="83">
        <f>IF(ISBLANK('Liste d''élèves'!C156),"",(IF('Saisie des résultats'!S158=1,1,0)+IF('Saisie des résultats'!T158=1,1,0)+IF('Saisie des résultats'!U158=1,1,0)+IF('Saisie des résultats'!V158=1,1,0)+IF('Saisie des résultats'!AA158=1,1,0)+IF('Saisie des résultats'!AB158=1,1,0)+IF('Saisie des résultats'!AL158=1,1,0)+IF('Saisie des résultats'!AM158=1,1,0)+IF('Saisie des résultats'!AN158=1,1,0)+IF('Saisie des résultats'!AO158=1,1,0)+IF('Saisie des résultats'!AT158=1,1,0))/11)</f>
      </c>
      <c r="F159" s="83">
        <f>IF(ISBLANK('Liste d''élèves'!C156),"",(IF('Saisie des résultats'!W158=1,1,0)+IF('Saisie des résultats'!X158=1,1,0)+IF('Saisie des résultats'!Y158=1,1,0)+IF('Saisie des résultats'!Z158=1,1,0)+IF('Saisie des résultats'!AP158=1,1,0)+IF('Saisie des résultats'!AQ158=1,1,0)+IF('Saisie des résultats'!AR158=1,1,0)+IF('Saisie des résultats'!AS158=1,1,0)+IF('Saisie des résultats'!AU158=1,1,0)+IF('Saisie des résultats'!AW158=1,1,0))/10)</f>
      </c>
      <c r="G159" s="85">
        <f>IF(ISBLANK('Liste d''élèves'!C156),"",COUNTIF('Saisie des résultats'!C158:AX158,1)/48)</f>
      </c>
    </row>
    <row r="160" spans="2:7" ht="12.75">
      <c r="B160" s="14">
        <f>IF(ISBLANK('Liste d''élèves'!C157),"",('Liste d''élèves'!C157))</f>
      </c>
      <c r="C160" s="84">
        <f>IF(ISBLANK('Liste d''élèves'!C157),"",(IF('Saisie des résultats'!C159=1,1,0)+IF('Saisie des résultats'!D159=1,1,0)+IF('Saisie des résultats'!E159=1,1,0)+IF('Saisie des résultats'!F159=1,1,0)+IF('Saisie des résultats'!G159=1,1,0)+IF('Saisie des résultats'!H159=1,1,0)+IF('Saisie des résultats'!I159=1,1,0)+IF('Saisie des résultats'!J159=1,1,0)+IF('Saisie des résultats'!K159=1,1,0)+IF('Saisie des résultats'!L159=1,1,0)+IF('Saisie des résultats'!M159=1,1,0))/11)</f>
      </c>
      <c r="D160" s="83">
        <f>IF(ISBLANK('Liste d''élèves'!C157),"",(IF('Saisie des résultats'!N159=1,1,0)+IF('Saisie des résultats'!O159=1,1,0)+IF('Saisie des résultats'!P159=1,1,0)+IF('Saisie des résultats'!Q159=1,1,0)+IF('Saisie des résultats'!R159=1,1,0)+IF('Saisie des résultats'!AC159=1,1,0)+IF('Saisie des résultats'!AD159=1,1,0)+IF('Saisie des résultats'!AE159=1,1,0)+IF('Saisie des résultats'!AF159=1,1,0)+IF('Saisie des résultats'!AG159=1,1,0)+IF('Saisie des résultats'!AH159=1,1,0)+IF('Saisie des résultats'!AI159=1,1,0)+IF('Saisie des résultats'!AJ159=1,1,0)+IF('Saisie des résultats'!AK159=1,1,0)+IF('Saisie des résultats'!AV159=1,1,0)+IF('Saisie des résultats'!AX159=1,1,0))/16)</f>
      </c>
      <c r="E160" s="83">
        <f>IF(ISBLANK('Liste d''élèves'!C157),"",(IF('Saisie des résultats'!S159=1,1,0)+IF('Saisie des résultats'!T159=1,1,0)+IF('Saisie des résultats'!U159=1,1,0)+IF('Saisie des résultats'!V159=1,1,0)+IF('Saisie des résultats'!AA159=1,1,0)+IF('Saisie des résultats'!AB159=1,1,0)+IF('Saisie des résultats'!AL159=1,1,0)+IF('Saisie des résultats'!AM159=1,1,0)+IF('Saisie des résultats'!AN159=1,1,0)+IF('Saisie des résultats'!AO159=1,1,0)+IF('Saisie des résultats'!AT159=1,1,0))/11)</f>
      </c>
      <c r="F160" s="83">
        <f>IF(ISBLANK('Liste d''élèves'!C157),"",(IF('Saisie des résultats'!W159=1,1,0)+IF('Saisie des résultats'!X159=1,1,0)+IF('Saisie des résultats'!Y159=1,1,0)+IF('Saisie des résultats'!Z159=1,1,0)+IF('Saisie des résultats'!AP159=1,1,0)+IF('Saisie des résultats'!AQ159=1,1,0)+IF('Saisie des résultats'!AR159=1,1,0)+IF('Saisie des résultats'!AS159=1,1,0)+IF('Saisie des résultats'!AU159=1,1,0)+IF('Saisie des résultats'!AW159=1,1,0))/10)</f>
      </c>
      <c r="G160" s="85">
        <f>IF(ISBLANK('Liste d''élèves'!C157),"",COUNTIF('Saisie des résultats'!C159:AX159,1)/48)</f>
      </c>
    </row>
    <row r="161" spans="2:7" ht="12.75">
      <c r="B161" s="14">
        <f>IF(ISBLANK('Liste d''élèves'!C158),"",('Liste d''élèves'!C158))</f>
      </c>
      <c r="C161" s="84">
        <f>IF(ISBLANK('Liste d''élèves'!C158),"",(IF('Saisie des résultats'!C160=1,1,0)+IF('Saisie des résultats'!D160=1,1,0)+IF('Saisie des résultats'!E160=1,1,0)+IF('Saisie des résultats'!F160=1,1,0)+IF('Saisie des résultats'!G160=1,1,0)+IF('Saisie des résultats'!H160=1,1,0)+IF('Saisie des résultats'!I160=1,1,0)+IF('Saisie des résultats'!J160=1,1,0)+IF('Saisie des résultats'!K160=1,1,0)+IF('Saisie des résultats'!L160=1,1,0)+IF('Saisie des résultats'!M160=1,1,0))/11)</f>
      </c>
      <c r="D161" s="83">
        <f>IF(ISBLANK('Liste d''élèves'!C158),"",(IF('Saisie des résultats'!N160=1,1,0)+IF('Saisie des résultats'!O160=1,1,0)+IF('Saisie des résultats'!P160=1,1,0)+IF('Saisie des résultats'!Q160=1,1,0)+IF('Saisie des résultats'!R160=1,1,0)+IF('Saisie des résultats'!AC160=1,1,0)+IF('Saisie des résultats'!AD160=1,1,0)+IF('Saisie des résultats'!AE160=1,1,0)+IF('Saisie des résultats'!AF160=1,1,0)+IF('Saisie des résultats'!AG160=1,1,0)+IF('Saisie des résultats'!AH160=1,1,0)+IF('Saisie des résultats'!AI160=1,1,0)+IF('Saisie des résultats'!AJ160=1,1,0)+IF('Saisie des résultats'!AK160=1,1,0)+IF('Saisie des résultats'!AV160=1,1,0)+IF('Saisie des résultats'!AX160=1,1,0))/16)</f>
      </c>
      <c r="E161" s="83">
        <f>IF(ISBLANK('Liste d''élèves'!C158),"",(IF('Saisie des résultats'!S160=1,1,0)+IF('Saisie des résultats'!T160=1,1,0)+IF('Saisie des résultats'!U160=1,1,0)+IF('Saisie des résultats'!V160=1,1,0)+IF('Saisie des résultats'!AA160=1,1,0)+IF('Saisie des résultats'!AB160=1,1,0)+IF('Saisie des résultats'!AL160=1,1,0)+IF('Saisie des résultats'!AM160=1,1,0)+IF('Saisie des résultats'!AN160=1,1,0)+IF('Saisie des résultats'!AO160=1,1,0)+IF('Saisie des résultats'!AT160=1,1,0))/11)</f>
      </c>
      <c r="F161" s="83">
        <f>IF(ISBLANK('Liste d''élèves'!C158),"",(IF('Saisie des résultats'!W160=1,1,0)+IF('Saisie des résultats'!X160=1,1,0)+IF('Saisie des résultats'!Y160=1,1,0)+IF('Saisie des résultats'!Z160=1,1,0)+IF('Saisie des résultats'!AP160=1,1,0)+IF('Saisie des résultats'!AQ160=1,1,0)+IF('Saisie des résultats'!AR160=1,1,0)+IF('Saisie des résultats'!AS160=1,1,0)+IF('Saisie des résultats'!AU160=1,1,0)+IF('Saisie des résultats'!AW160=1,1,0))/10)</f>
      </c>
      <c r="G161" s="85">
        <f>IF(ISBLANK('Liste d''élèves'!C158),"",COUNTIF('Saisie des résultats'!C160:AX160,1)/48)</f>
      </c>
    </row>
    <row r="162" spans="2:7" ht="12.75">
      <c r="B162" s="14">
        <f>IF(ISBLANK('Liste d''élèves'!C159),"",('Liste d''élèves'!C159))</f>
      </c>
      <c r="C162" s="84">
        <f>IF(ISBLANK('Liste d''élèves'!C159),"",(IF('Saisie des résultats'!C161=1,1,0)+IF('Saisie des résultats'!D161=1,1,0)+IF('Saisie des résultats'!E161=1,1,0)+IF('Saisie des résultats'!F161=1,1,0)+IF('Saisie des résultats'!G161=1,1,0)+IF('Saisie des résultats'!H161=1,1,0)+IF('Saisie des résultats'!I161=1,1,0)+IF('Saisie des résultats'!J161=1,1,0)+IF('Saisie des résultats'!K161=1,1,0)+IF('Saisie des résultats'!L161=1,1,0)+IF('Saisie des résultats'!M161=1,1,0))/11)</f>
      </c>
      <c r="D162" s="83">
        <f>IF(ISBLANK('Liste d''élèves'!C159),"",(IF('Saisie des résultats'!N161=1,1,0)+IF('Saisie des résultats'!O161=1,1,0)+IF('Saisie des résultats'!P161=1,1,0)+IF('Saisie des résultats'!Q161=1,1,0)+IF('Saisie des résultats'!R161=1,1,0)+IF('Saisie des résultats'!AC161=1,1,0)+IF('Saisie des résultats'!AD161=1,1,0)+IF('Saisie des résultats'!AE161=1,1,0)+IF('Saisie des résultats'!AF161=1,1,0)+IF('Saisie des résultats'!AG161=1,1,0)+IF('Saisie des résultats'!AH161=1,1,0)+IF('Saisie des résultats'!AI161=1,1,0)+IF('Saisie des résultats'!AJ161=1,1,0)+IF('Saisie des résultats'!AK161=1,1,0)+IF('Saisie des résultats'!AV161=1,1,0)+IF('Saisie des résultats'!AX161=1,1,0))/16)</f>
      </c>
      <c r="E162" s="83">
        <f>IF(ISBLANK('Liste d''élèves'!C159),"",(IF('Saisie des résultats'!S161=1,1,0)+IF('Saisie des résultats'!T161=1,1,0)+IF('Saisie des résultats'!U161=1,1,0)+IF('Saisie des résultats'!V161=1,1,0)+IF('Saisie des résultats'!AA161=1,1,0)+IF('Saisie des résultats'!AB161=1,1,0)+IF('Saisie des résultats'!AL161=1,1,0)+IF('Saisie des résultats'!AM161=1,1,0)+IF('Saisie des résultats'!AN161=1,1,0)+IF('Saisie des résultats'!AO161=1,1,0)+IF('Saisie des résultats'!AT161=1,1,0))/11)</f>
      </c>
      <c r="F162" s="83">
        <f>IF(ISBLANK('Liste d''élèves'!C159),"",(IF('Saisie des résultats'!W161=1,1,0)+IF('Saisie des résultats'!X161=1,1,0)+IF('Saisie des résultats'!Y161=1,1,0)+IF('Saisie des résultats'!Z161=1,1,0)+IF('Saisie des résultats'!AP161=1,1,0)+IF('Saisie des résultats'!AQ161=1,1,0)+IF('Saisie des résultats'!AR161=1,1,0)+IF('Saisie des résultats'!AS161=1,1,0)+IF('Saisie des résultats'!AU161=1,1,0)+IF('Saisie des résultats'!AW161=1,1,0))/10)</f>
      </c>
      <c r="G162" s="85">
        <f>IF(ISBLANK('Liste d''élèves'!C159),"",COUNTIF('Saisie des résultats'!C161:AX161,1)/48)</f>
      </c>
    </row>
    <row r="163" spans="2:7" ht="12.75">
      <c r="B163" s="14">
        <f>IF(ISBLANK('Liste d''élèves'!C160),"",('Liste d''élèves'!C160))</f>
      </c>
      <c r="C163" s="84">
        <f>IF(ISBLANK('Liste d''élèves'!C160),"",(IF('Saisie des résultats'!C162=1,1,0)+IF('Saisie des résultats'!D162=1,1,0)+IF('Saisie des résultats'!E162=1,1,0)+IF('Saisie des résultats'!F162=1,1,0)+IF('Saisie des résultats'!G162=1,1,0)+IF('Saisie des résultats'!H162=1,1,0)+IF('Saisie des résultats'!I162=1,1,0)+IF('Saisie des résultats'!J162=1,1,0)+IF('Saisie des résultats'!K162=1,1,0)+IF('Saisie des résultats'!L162=1,1,0)+IF('Saisie des résultats'!M162=1,1,0))/11)</f>
      </c>
      <c r="D163" s="83">
        <f>IF(ISBLANK('Liste d''élèves'!C160),"",(IF('Saisie des résultats'!N162=1,1,0)+IF('Saisie des résultats'!O162=1,1,0)+IF('Saisie des résultats'!P162=1,1,0)+IF('Saisie des résultats'!Q162=1,1,0)+IF('Saisie des résultats'!R162=1,1,0)+IF('Saisie des résultats'!AC162=1,1,0)+IF('Saisie des résultats'!AD162=1,1,0)+IF('Saisie des résultats'!AE162=1,1,0)+IF('Saisie des résultats'!AF162=1,1,0)+IF('Saisie des résultats'!AG162=1,1,0)+IF('Saisie des résultats'!AH162=1,1,0)+IF('Saisie des résultats'!AI162=1,1,0)+IF('Saisie des résultats'!AJ162=1,1,0)+IF('Saisie des résultats'!AK162=1,1,0)+IF('Saisie des résultats'!AV162=1,1,0)+IF('Saisie des résultats'!AX162=1,1,0))/16)</f>
      </c>
      <c r="E163" s="83">
        <f>IF(ISBLANK('Liste d''élèves'!C160),"",(IF('Saisie des résultats'!S162=1,1,0)+IF('Saisie des résultats'!T162=1,1,0)+IF('Saisie des résultats'!U162=1,1,0)+IF('Saisie des résultats'!V162=1,1,0)+IF('Saisie des résultats'!AA162=1,1,0)+IF('Saisie des résultats'!AB162=1,1,0)+IF('Saisie des résultats'!AL162=1,1,0)+IF('Saisie des résultats'!AM162=1,1,0)+IF('Saisie des résultats'!AN162=1,1,0)+IF('Saisie des résultats'!AO162=1,1,0)+IF('Saisie des résultats'!AT162=1,1,0))/11)</f>
      </c>
      <c r="F163" s="83">
        <f>IF(ISBLANK('Liste d''élèves'!C160),"",(IF('Saisie des résultats'!W162=1,1,0)+IF('Saisie des résultats'!X162=1,1,0)+IF('Saisie des résultats'!Y162=1,1,0)+IF('Saisie des résultats'!Z162=1,1,0)+IF('Saisie des résultats'!AP162=1,1,0)+IF('Saisie des résultats'!AQ162=1,1,0)+IF('Saisie des résultats'!AR162=1,1,0)+IF('Saisie des résultats'!AS162=1,1,0)+IF('Saisie des résultats'!AU162=1,1,0)+IF('Saisie des résultats'!AW162=1,1,0))/10)</f>
      </c>
      <c r="G163" s="85">
        <f>IF(ISBLANK('Liste d''élèves'!C160),"",COUNTIF('Saisie des résultats'!C162:AX162,1)/48)</f>
      </c>
    </row>
    <row r="164" spans="2:7" ht="12.75">
      <c r="B164" s="14">
        <f>IF(ISBLANK('Liste d''élèves'!C161),"",('Liste d''élèves'!C161))</f>
      </c>
      <c r="C164" s="84">
        <f>IF(ISBLANK('Liste d''élèves'!C161),"",(IF('Saisie des résultats'!C163=1,1,0)+IF('Saisie des résultats'!D163=1,1,0)+IF('Saisie des résultats'!E163=1,1,0)+IF('Saisie des résultats'!F163=1,1,0)+IF('Saisie des résultats'!G163=1,1,0)+IF('Saisie des résultats'!H163=1,1,0)+IF('Saisie des résultats'!I163=1,1,0)+IF('Saisie des résultats'!J163=1,1,0)+IF('Saisie des résultats'!K163=1,1,0)+IF('Saisie des résultats'!L163=1,1,0)+IF('Saisie des résultats'!M163=1,1,0))/11)</f>
      </c>
      <c r="D164" s="83">
        <f>IF(ISBLANK('Liste d''élèves'!C161),"",(IF('Saisie des résultats'!N163=1,1,0)+IF('Saisie des résultats'!O163=1,1,0)+IF('Saisie des résultats'!P163=1,1,0)+IF('Saisie des résultats'!Q163=1,1,0)+IF('Saisie des résultats'!R163=1,1,0)+IF('Saisie des résultats'!AC163=1,1,0)+IF('Saisie des résultats'!AD163=1,1,0)+IF('Saisie des résultats'!AE163=1,1,0)+IF('Saisie des résultats'!AF163=1,1,0)+IF('Saisie des résultats'!AG163=1,1,0)+IF('Saisie des résultats'!AH163=1,1,0)+IF('Saisie des résultats'!AI163=1,1,0)+IF('Saisie des résultats'!AJ163=1,1,0)+IF('Saisie des résultats'!AK163=1,1,0)+IF('Saisie des résultats'!AV163=1,1,0)+IF('Saisie des résultats'!AX163=1,1,0))/16)</f>
      </c>
      <c r="E164" s="83">
        <f>IF(ISBLANK('Liste d''élèves'!C161),"",(IF('Saisie des résultats'!S163=1,1,0)+IF('Saisie des résultats'!T163=1,1,0)+IF('Saisie des résultats'!U163=1,1,0)+IF('Saisie des résultats'!V163=1,1,0)+IF('Saisie des résultats'!AA163=1,1,0)+IF('Saisie des résultats'!AB163=1,1,0)+IF('Saisie des résultats'!AL163=1,1,0)+IF('Saisie des résultats'!AM163=1,1,0)+IF('Saisie des résultats'!AN163=1,1,0)+IF('Saisie des résultats'!AO163=1,1,0)+IF('Saisie des résultats'!AT163=1,1,0))/11)</f>
      </c>
      <c r="F164" s="83">
        <f>IF(ISBLANK('Liste d''élèves'!C161),"",(IF('Saisie des résultats'!W163=1,1,0)+IF('Saisie des résultats'!X163=1,1,0)+IF('Saisie des résultats'!Y163=1,1,0)+IF('Saisie des résultats'!Z163=1,1,0)+IF('Saisie des résultats'!AP163=1,1,0)+IF('Saisie des résultats'!AQ163=1,1,0)+IF('Saisie des résultats'!AR163=1,1,0)+IF('Saisie des résultats'!AS163=1,1,0)+IF('Saisie des résultats'!AU163=1,1,0)+IF('Saisie des résultats'!AW163=1,1,0))/10)</f>
      </c>
      <c r="G164" s="85">
        <f>IF(ISBLANK('Liste d''élèves'!C161),"",COUNTIF('Saisie des résultats'!C163:AX163,1)/48)</f>
      </c>
    </row>
    <row r="165" spans="2:7" ht="12.75">
      <c r="B165" s="14">
        <f>IF(ISBLANK('Liste d''élèves'!C162),"",('Liste d''élèves'!C162))</f>
      </c>
      <c r="C165" s="84">
        <f>IF(ISBLANK('Liste d''élèves'!C162),"",(IF('Saisie des résultats'!C164=1,1,0)+IF('Saisie des résultats'!D164=1,1,0)+IF('Saisie des résultats'!E164=1,1,0)+IF('Saisie des résultats'!F164=1,1,0)+IF('Saisie des résultats'!G164=1,1,0)+IF('Saisie des résultats'!H164=1,1,0)+IF('Saisie des résultats'!I164=1,1,0)+IF('Saisie des résultats'!J164=1,1,0)+IF('Saisie des résultats'!K164=1,1,0)+IF('Saisie des résultats'!L164=1,1,0)+IF('Saisie des résultats'!M164=1,1,0))/11)</f>
      </c>
      <c r="D165" s="83">
        <f>IF(ISBLANK('Liste d''élèves'!C162),"",(IF('Saisie des résultats'!N164=1,1,0)+IF('Saisie des résultats'!O164=1,1,0)+IF('Saisie des résultats'!P164=1,1,0)+IF('Saisie des résultats'!Q164=1,1,0)+IF('Saisie des résultats'!R164=1,1,0)+IF('Saisie des résultats'!AC164=1,1,0)+IF('Saisie des résultats'!AD164=1,1,0)+IF('Saisie des résultats'!AE164=1,1,0)+IF('Saisie des résultats'!AF164=1,1,0)+IF('Saisie des résultats'!AG164=1,1,0)+IF('Saisie des résultats'!AH164=1,1,0)+IF('Saisie des résultats'!AI164=1,1,0)+IF('Saisie des résultats'!AJ164=1,1,0)+IF('Saisie des résultats'!AK164=1,1,0)+IF('Saisie des résultats'!AV164=1,1,0)+IF('Saisie des résultats'!AX164=1,1,0))/16)</f>
      </c>
      <c r="E165" s="83">
        <f>IF(ISBLANK('Liste d''élèves'!C162),"",(IF('Saisie des résultats'!S164=1,1,0)+IF('Saisie des résultats'!T164=1,1,0)+IF('Saisie des résultats'!U164=1,1,0)+IF('Saisie des résultats'!V164=1,1,0)+IF('Saisie des résultats'!AA164=1,1,0)+IF('Saisie des résultats'!AB164=1,1,0)+IF('Saisie des résultats'!AL164=1,1,0)+IF('Saisie des résultats'!AM164=1,1,0)+IF('Saisie des résultats'!AN164=1,1,0)+IF('Saisie des résultats'!AO164=1,1,0)+IF('Saisie des résultats'!AT164=1,1,0))/11)</f>
      </c>
      <c r="F165" s="83">
        <f>IF(ISBLANK('Liste d''élèves'!C162),"",(IF('Saisie des résultats'!W164=1,1,0)+IF('Saisie des résultats'!X164=1,1,0)+IF('Saisie des résultats'!Y164=1,1,0)+IF('Saisie des résultats'!Z164=1,1,0)+IF('Saisie des résultats'!AP164=1,1,0)+IF('Saisie des résultats'!AQ164=1,1,0)+IF('Saisie des résultats'!AR164=1,1,0)+IF('Saisie des résultats'!AS164=1,1,0)+IF('Saisie des résultats'!AU164=1,1,0)+IF('Saisie des résultats'!AW164=1,1,0))/10)</f>
      </c>
      <c r="G165" s="85">
        <f>IF(ISBLANK('Liste d''élèves'!C162),"",COUNTIF('Saisie des résultats'!C164:AX164,1)/48)</f>
      </c>
    </row>
    <row r="166" spans="2:7" ht="12.75">
      <c r="B166" s="14">
        <f>IF(ISBLANK('Liste d''élèves'!C163),"",('Liste d''élèves'!C163))</f>
      </c>
      <c r="C166" s="84">
        <f>IF(ISBLANK('Liste d''élèves'!C163),"",(IF('Saisie des résultats'!C165=1,1,0)+IF('Saisie des résultats'!D165=1,1,0)+IF('Saisie des résultats'!E165=1,1,0)+IF('Saisie des résultats'!F165=1,1,0)+IF('Saisie des résultats'!G165=1,1,0)+IF('Saisie des résultats'!H165=1,1,0)+IF('Saisie des résultats'!I165=1,1,0)+IF('Saisie des résultats'!J165=1,1,0)+IF('Saisie des résultats'!K165=1,1,0)+IF('Saisie des résultats'!L165=1,1,0)+IF('Saisie des résultats'!M165=1,1,0))/11)</f>
      </c>
      <c r="D166" s="83">
        <f>IF(ISBLANK('Liste d''élèves'!C163),"",(IF('Saisie des résultats'!N165=1,1,0)+IF('Saisie des résultats'!O165=1,1,0)+IF('Saisie des résultats'!P165=1,1,0)+IF('Saisie des résultats'!Q165=1,1,0)+IF('Saisie des résultats'!R165=1,1,0)+IF('Saisie des résultats'!AC165=1,1,0)+IF('Saisie des résultats'!AD165=1,1,0)+IF('Saisie des résultats'!AE165=1,1,0)+IF('Saisie des résultats'!AF165=1,1,0)+IF('Saisie des résultats'!AG165=1,1,0)+IF('Saisie des résultats'!AH165=1,1,0)+IF('Saisie des résultats'!AI165=1,1,0)+IF('Saisie des résultats'!AJ165=1,1,0)+IF('Saisie des résultats'!AK165=1,1,0)+IF('Saisie des résultats'!AV165=1,1,0)+IF('Saisie des résultats'!AX165=1,1,0))/16)</f>
      </c>
      <c r="E166" s="83">
        <f>IF(ISBLANK('Liste d''élèves'!C163),"",(IF('Saisie des résultats'!S165=1,1,0)+IF('Saisie des résultats'!T165=1,1,0)+IF('Saisie des résultats'!U165=1,1,0)+IF('Saisie des résultats'!V165=1,1,0)+IF('Saisie des résultats'!AA165=1,1,0)+IF('Saisie des résultats'!AB165=1,1,0)+IF('Saisie des résultats'!AL165=1,1,0)+IF('Saisie des résultats'!AM165=1,1,0)+IF('Saisie des résultats'!AN165=1,1,0)+IF('Saisie des résultats'!AO165=1,1,0)+IF('Saisie des résultats'!AT165=1,1,0))/11)</f>
      </c>
      <c r="F166" s="83">
        <f>IF(ISBLANK('Liste d''élèves'!C163),"",(IF('Saisie des résultats'!W165=1,1,0)+IF('Saisie des résultats'!X165=1,1,0)+IF('Saisie des résultats'!Y165=1,1,0)+IF('Saisie des résultats'!Z165=1,1,0)+IF('Saisie des résultats'!AP165=1,1,0)+IF('Saisie des résultats'!AQ165=1,1,0)+IF('Saisie des résultats'!AR165=1,1,0)+IF('Saisie des résultats'!AS165=1,1,0)+IF('Saisie des résultats'!AU165=1,1,0)+IF('Saisie des résultats'!AW165=1,1,0))/10)</f>
      </c>
      <c r="G166" s="85">
        <f>IF(ISBLANK('Liste d''élèves'!C163),"",COUNTIF('Saisie des résultats'!C165:AX165,1)/48)</f>
      </c>
    </row>
    <row r="167" spans="2:7" ht="12.75">
      <c r="B167" s="14">
        <f>IF(ISBLANK('Liste d''élèves'!C164),"",('Liste d''élèves'!C164))</f>
      </c>
      <c r="C167" s="84">
        <f>IF(ISBLANK('Liste d''élèves'!C164),"",(IF('Saisie des résultats'!C166=1,1,0)+IF('Saisie des résultats'!D166=1,1,0)+IF('Saisie des résultats'!E166=1,1,0)+IF('Saisie des résultats'!F166=1,1,0)+IF('Saisie des résultats'!G166=1,1,0)+IF('Saisie des résultats'!H166=1,1,0)+IF('Saisie des résultats'!I166=1,1,0)+IF('Saisie des résultats'!J166=1,1,0)+IF('Saisie des résultats'!K166=1,1,0)+IF('Saisie des résultats'!L166=1,1,0)+IF('Saisie des résultats'!M166=1,1,0))/11)</f>
      </c>
      <c r="D167" s="83">
        <f>IF(ISBLANK('Liste d''élèves'!C164),"",(IF('Saisie des résultats'!N166=1,1,0)+IF('Saisie des résultats'!O166=1,1,0)+IF('Saisie des résultats'!P166=1,1,0)+IF('Saisie des résultats'!Q166=1,1,0)+IF('Saisie des résultats'!R166=1,1,0)+IF('Saisie des résultats'!AC166=1,1,0)+IF('Saisie des résultats'!AD166=1,1,0)+IF('Saisie des résultats'!AE166=1,1,0)+IF('Saisie des résultats'!AF166=1,1,0)+IF('Saisie des résultats'!AG166=1,1,0)+IF('Saisie des résultats'!AH166=1,1,0)+IF('Saisie des résultats'!AI166=1,1,0)+IF('Saisie des résultats'!AJ166=1,1,0)+IF('Saisie des résultats'!AK166=1,1,0)+IF('Saisie des résultats'!AV166=1,1,0)+IF('Saisie des résultats'!AX166=1,1,0))/16)</f>
      </c>
      <c r="E167" s="83">
        <f>IF(ISBLANK('Liste d''élèves'!C164),"",(IF('Saisie des résultats'!S166=1,1,0)+IF('Saisie des résultats'!T166=1,1,0)+IF('Saisie des résultats'!U166=1,1,0)+IF('Saisie des résultats'!V166=1,1,0)+IF('Saisie des résultats'!AA166=1,1,0)+IF('Saisie des résultats'!AB166=1,1,0)+IF('Saisie des résultats'!AL166=1,1,0)+IF('Saisie des résultats'!AM166=1,1,0)+IF('Saisie des résultats'!AN166=1,1,0)+IF('Saisie des résultats'!AO166=1,1,0)+IF('Saisie des résultats'!AT166=1,1,0))/11)</f>
      </c>
      <c r="F167" s="83">
        <f>IF(ISBLANK('Liste d''élèves'!C164),"",(IF('Saisie des résultats'!W166=1,1,0)+IF('Saisie des résultats'!X166=1,1,0)+IF('Saisie des résultats'!Y166=1,1,0)+IF('Saisie des résultats'!Z166=1,1,0)+IF('Saisie des résultats'!AP166=1,1,0)+IF('Saisie des résultats'!AQ166=1,1,0)+IF('Saisie des résultats'!AR166=1,1,0)+IF('Saisie des résultats'!AS166=1,1,0)+IF('Saisie des résultats'!AU166=1,1,0)+IF('Saisie des résultats'!AW166=1,1,0))/10)</f>
      </c>
      <c r="G167" s="85">
        <f>IF(ISBLANK('Liste d''élèves'!C164),"",COUNTIF('Saisie des résultats'!C166:AX166,1)/48)</f>
      </c>
    </row>
    <row r="168" spans="2:7" ht="12.75">
      <c r="B168" s="14">
        <f>IF(ISBLANK('Liste d''élèves'!C165),"",('Liste d''élèves'!C165))</f>
      </c>
      <c r="C168" s="84">
        <f>IF(ISBLANK('Liste d''élèves'!C165),"",(IF('Saisie des résultats'!C167=1,1,0)+IF('Saisie des résultats'!D167=1,1,0)+IF('Saisie des résultats'!E167=1,1,0)+IF('Saisie des résultats'!F167=1,1,0)+IF('Saisie des résultats'!G167=1,1,0)+IF('Saisie des résultats'!H167=1,1,0)+IF('Saisie des résultats'!I167=1,1,0)+IF('Saisie des résultats'!J167=1,1,0)+IF('Saisie des résultats'!K167=1,1,0)+IF('Saisie des résultats'!L167=1,1,0)+IF('Saisie des résultats'!M167=1,1,0))/11)</f>
      </c>
      <c r="D168" s="83">
        <f>IF(ISBLANK('Liste d''élèves'!C165),"",(IF('Saisie des résultats'!N167=1,1,0)+IF('Saisie des résultats'!O167=1,1,0)+IF('Saisie des résultats'!P167=1,1,0)+IF('Saisie des résultats'!Q167=1,1,0)+IF('Saisie des résultats'!R167=1,1,0)+IF('Saisie des résultats'!AC167=1,1,0)+IF('Saisie des résultats'!AD167=1,1,0)+IF('Saisie des résultats'!AE167=1,1,0)+IF('Saisie des résultats'!AF167=1,1,0)+IF('Saisie des résultats'!AG167=1,1,0)+IF('Saisie des résultats'!AH167=1,1,0)+IF('Saisie des résultats'!AI167=1,1,0)+IF('Saisie des résultats'!AJ167=1,1,0)+IF('Saisie des résultats'!AK167=1,1,0)+IF('Saisie des résultats'!AV167=1,1,0)+IF('Saisie des résultats'!AX167=1,1,0))/16)</f>
      </c>
      <c r="E168" s="83">
        <f>IF(ISBLANK('Liste d''élèves'!C165),"",(IF('Saisie des résultats'!S167=1,1,0)+IF('Saisie des résultats'!T167=1,1,0)+IF('Saisie des résultats'!U167=1,1,0)+IF('Saisie des résultats'!V167=1,1,0)+IF('Saisie des résultats'!AA167=1,1,0)+IF('Saisie des résultats'!AB167=1,1,0)+IF('Saisie des résultats'!AL167=1,1,0)+IF('Saisie des résultats'!AM167=1,1,0)+IF('Saisie des résultats'!AN167=1,1,0)+IF('Saisie des résultats'!AO167=1,1,0)+IF('Saisie des résultats'!AT167=1,1,0))/11)</f>
      </c>
      <c r="F168" s="83">
        <f>IF(ISBLANK('Liste d''élèves'!C165),"",(IF('Saisie des résultats'!W167=1,1,0)+IF('Saisie des résultats'!X167=1,1,0)+IF('Saisie des résultats'!Y167=1,1,0)+IF('Saisie des résultats'!Z167=1,1,0)+IF('Saisie des résultats'!AP167=1,1,0)+IF('Saisie des résultats'!AQ167=1,1,0)+IF('Saisie des résultats'!AR167=1,1,0)+IF('Saisie des résultats'!AS167=1,1,0)+IF('Saisie des résultats'!AU167=1,1,0)+IF('Saisie des résultats'!AW167=1,1,0))/10)</f>
      </c>
      <c r="G168" s="85">
        <f>IF(ISBLANK('Liste d''élèves'!C165),"",COUNTIF('Saisie des résultats'!C167:AX167,1)/48)</f>
      </c>
    </row>
    <row r="169" spans="2:7" ht="12.75">
      <c r="B169" s="14">
        <f>IF(ISBLANK('Liste d''élèves'!C166),"",('Liste d''élèves'!C166))</f>
      </c>
      <c r="C169" s="84">
        <f>IF(ISBLANK('Liste d''élèves'!C166),"",(IF('Saisie des résultats'!C168=1,1,0)+IF('Saisie des résultats'!D168=1,1,0)+IF('Saisie des résultats'!E168=1,1,0)+IF('Saisie des résultats'!F168=1,1,0)+IF('Saisie des résultats'!G168=1,1,0)+IF('Saisie des résultats'!H168=1,1,0)+IF('Saisie des résultats'!I168=1,1,0)+IF('Saisie des résultats'!J168=1,1,0)+IF('Saisie des résultats'!K168=1,1,0)+IF('Saisie des résultats'!L168=1,1,0)+IF('Saisie des résultats'!M168=1,1,0))/11)</f>
      </c>
      <c r="D169" s="83">
        <f>IF(ISBLANK('Liste d''élèves'!C166),"",(IF('Saisie des résultats'!N168=1,1,0)+IF('Saisie des résultats'!O168=1,1,0)+IF('Saisie des résultats'!P168=1,1,0)+IF('Saisie des résultats'!Q168=1,1,0)+IF('Saisie des résultats'!R168=1,1,0)+IF('Saisie des résultats'!AC168=1,1,0)+IF('Saisie des résultats'!AD168=1,1,0)+IF('Saisie des résultats'!AE168=1,1,0)+IF('Saisie des résultats'!AF168=1,1,0)+IF('Saisie des résultats'!AG168=1,1,0)+IF('Saisie des résultats'!AH168=1,1,0)+IF('Saisie des résultats'!AI168=1,1,0)+IF('Saisie des résultats'!AJ168=1,1,0)+IF('Saisie des résultats'!AK168=1,1,0)+IF('Saisie des résultats'!AV168=1,1,0)+IF('Saisie des résultats'!AX168=1,1,0))/16)</f>
      </c>
      <c r="E169" s="83">
        <f>IF(ISBLANK('Liste d''élèves'!C166),"",(IF('Saisie des résultats'!S168=1,1,0)+IF('Saisie des résultats'!T168=1,1,0)+IF('Saisie des résultats'!U168=1,1,0)+IF('Saisie des résultats'!V168=1,1,0)+IF('Saisie des résultats'!AA168=1,1,0)+IF('Saisie des résultats'!AB168=1,1,0)+IF('Saisie des résultats'!AL168=1,1,0)+IF('Saisie des résultats'!AM168=1,1,0)+IF('Saisie des résultats'!AN168=1,1,0)+IF('Saisie des résultats'!AO168=1,1,0)+IF('Saisie des résultats'!AT168=1,1,0))/11)</f>
      </c>
      <c r="F169" s="83">
        <f>IF(ISBLANK('Liste d''élèves'!C166),"",(IF('Saisie des résultats'!W168=1,1,0)+IF('Saisie des résultats'!X168=1,1,0)+IF('Saisie des résultats'!Y168=1,1,0)+IF('Saisie des résultats'!Z168=1,1,0)+IF('Saisie des résultats'!AP168=1,1,0)+IF('Saisie des résultats'!AQ168=1,1,0)+IF('Saisie des résultats'!AR168=1,1,0)+IF('Saisie des résultats'!AS168=1,1,0)+IF('Saisie des résultats'!AU168=1,1,0)+IF('Saisie des résultats'!AW168=1,1,0))/10)</f>
      </c>
      <c r="G169" s="85">
        <f>IF(ISBLANK('Liste d''élèves'!C166),"",COUNTIF('Saisie des résultats'!C168:AX168,1)/48)</f>
      </c>
    </row>
    <row r="170" spans="2:7" ht="12.75">
      <c r="B170" s="14">
        <f>IF(ISBLANK('Liste d''élèves'!C167),"",('Liste d''élèves'!C167))</f>
      </c>
      <c r="C170" s="84">
        <f>IF(ISBLANK('Liste d''élèves'!C167),"",(IF('Saisie des résultats'!C169=1,1,0)+IF('Saisie des résultats'!D169=1,1,0)+IF('Saisie des résultats'!E169=1,1,0)+IF('Saisie des résultats'!F169=1,1,0)+IF('Saisie des résultats'!G169=1,1,0)+IF('Saisie des résultats'!H169=1,1,0)+IF('Saisie des résultats'!I169=1,1,0)+IF('Saisie des résultats'!J169=1,1,0)+IF('Saisie des résultats'!K169=1,1,0)+IF('Saisie des résultats'!L169=1,1,0)+IF('Saisie des résultats'!M169=1,1,0))/11)</f>
      </c>
      <c r="D170" s="83">
        <f>IF(ISBLANK('Liste d''élèves'!C167),"",(IF('Saisie des résultats'!N169=1,1,0)+IF('Saisie des résultats'!O169=1,1,0)+IF('Saisie des résultats'!P169=1,1,0)+IF('Saisie des résultats'!Q169=1,1,0)+IF('Saisie des résultats'!R169=1,1,0)+IF('Saisie des résultats'!AC169=1,1,0)+IF('Saisie des résultats'!AD169=1,1,0)+IF('Saisie des résultats'!AE169=1,1,0)+IF('Saisie des résultats'!AF169=1,1,0)+IF('Saisie des résultats'!AG169=1,1,0)+IF('Saisie des résultats'!AH169=1,1,0)+IF('Saisie des résultats'!AI169=1,1,0)+IF('Saisie des résultats'!AJ169=1,1,0)+IF('Saisie des résultats'!AK169=1,1,0)+IF('Saisie des résultats'!AV169=1,1,0)+IF('Saisie des résultats'!AX169=1,1,0))/16)</f>
      </c>
      <c r="E170" s="83">
        <f>IF(ISBLANK('Liste d''élèves'!C167),"",(IF('Saisie des résultats'!S169=1,1,0)+IF('Saisie des résultats'!T169=1,1,0)+IF('Saisie des résultats'!U169=1,1,0)+IF('Saisie des résultats'!V169=1,1,0)+IF('Saisie des résultats'!AA169=1,1,0)+IF('Saisie des résultats'!AB169=1,1,0)+IF('Saisie des résultats'!AL169=1,1,0)+IF('Saisie des résultats'!AM169=1,1,0)+IF('Saisie des résultats'!AN169=1,1,0)+IF('Saisie des résultats'!AO169=1,1,0)+IF('Saisie des résultats'!AT169=1,1,0))/11)</f>
      </c>
      <c r="F170" s="83">
        <f>IF(ISBLANK('Liste d''élèves'!C167),"",(IF('Saisie des résultats'!W169=1,1,0)+IF('Saisie des résultats'!X169=1,1,0)+IF('Saisie des résultats'!Y169=1,1,0)+IF('Saisie des résultats'!Z169=1,1,0)+IF('Saisie des résultats'!AP169=1,1,0)+IF('Saisie des résultats'!AQ169=1,1,0)+IF('Saisie des résultats'!AR169=1,1,0)+IF('Saisie des résultats'!AS169=1,1,0)+IF('Saisie des résultats'!AU169=1,1,0)+IF('Saisie des résultats'!AW169=1,1,0))/10)</f>
      </c>
      <c r="G170" s="85">
        <f>IF(ISBLANK('Liste d''élèves'!C167),"",COUNTIF('Saisie des résultats'!C169:AX169,1)/48)</f>
      </c>
    </row>
    <row r="171" spans="2:7" ht="12.75">
      <c r="B171" s="14">
        <f>IF(ISBLANK('Liste d''élèves'!C168),"",('Liste d''élèves'!C168))</f>
      </c>
      <c r="C171" s="84">
        <f>IF(ISBLANK('Liste d''élèves'!C168),"",(IF('Saisie des résultats'!C170=1,1,0)+IF('Saisie des résultats'!D170=1,1,0)+IF('Saisie des résultats'!E170=1,1,0)+IF('Saisie des résultats'!F170=1,1,0)+IF('Saisie des résultats'!G170=1,1,0)+IF('Saisie des résultats'!H170=1,1,0)+IF('Saisie des résultats'!I170=1,1,0)+IF('Saisie des résultats'!J170=1,1,0)+IF('Saisie des résultats'!K170=1,1,0)+IF('Saisie des résultats'!L170=1,1,0)+IF('Saisie des résultats'!M170=1,1,0))/11)</f>
      </c>
      <c r="D171" s="83">
        <f>IF(ISBLANK('Liste d''élèves'!C168),"",(IF('Saisie des résultats'!N170=1,1,0)+IF('Saisie des résultats'!O170=1,1,0)+IF('Saisie des résultats'!P170=1,1,0)+IF('Saisie des résultats'!Q170=1,1,0)+IF('Saisie des résultats'!R170=1,1,0)+IF('Saisie des résultats'!AC170=1,1,0)+IF('Saisie des résultats'!AD170=1,1,0)+IF('Saisie des résultats'!AE170=1,1,0)+IF('Saisie des résultats'!AF170=1,1,0)+IF('Saisie des résultats'!AG170=1,1,0)+IF('Saisie des résultats'!AH170=1,1,0)+IF('Saisie des résultats'!AI170=1,1,0)+IF('Saisie des résultats'!AJ170=1,1,0)+IF('Saisie des résultats'!AK170=1,1,0)+IF('Saisie des résultats'!AV170=1,1,0)+IF('Saisie des résultats'!AX170=1,1,0))/16)</f>
      </c>
      <c r="E171" s="83">
        <f>IF(ISBLANK('Liste d''élèves'!C168),"",(IF('Saisie des résultats'!S170=1,1,0)+IF('Saisie des résultats'!T170=1,1,0)+IF('Saisie des résultats'!U170=1,1,0)+IF('Saisie des résultats'!V170=1,1,0)+IF('Saisie des résultats'!AA170=1,1,0)+IF('Saisie des résultats'!AB170=1,1,0)+IF('Saisie des résultats'!AL170=1,1,0)+IF('Saisie des résultats'!AM170=1,1,0)+IF('Saisie des résultats'!AN170=1,1,0)+IF('Saisie des résultats'!AO170=1,1,0)+IF('Saisie des résultats'!AT170=1,1,0))/11)</f>
      </c>
      <c r="F171" s="83">
        <f>IF(ISBLANK('Liste d''élèves'!C168),"",(IF('Saisie des résultats'!W170=1,1,0)+IF('Saisie des résultats'!X170=1,1,0)+IF('Saisie des résultats'!Y170=1,1,0)+IF('Saisie des résultats'!Z170=1,1,0)+IF('Saisie des résultats'!AP170=1,1,0)+IF('Saisie des résultats'!AQ170=1,1,0)+IF('Saisie des résultats'!AR170=1,1,0)+IF('Saisie des résultats'!AS170=1,1,0)+IF('Saisie des résultats'!AU170=1,1,0)+IF('Saisie des résultats'!AW170=1,1,0))/10)</f>
      </c>
      <c r="G171" s="85">
        <f>IF(ISBLANK('Liste d''élèves'!C168),"",COUNTIF('Saisie des résultats'!C170:AX170,1)/48)</f>
      </c>
    </row>
    <row r="172" spans="2:7" ht="12.75">
      <c r="B172" s="14">
        <f>IF(ISBLANK('Liste d''élèves'!C169),"",('Liste d''élèves'!C169))</f>
      </c>
      <c r="C172" s="84">
        <f>IF(ISBLANK('Liste d''élèves'!C169),"",(IF('Saisie des résultats'!C171=1,1,0)+IF('Saisie des résultats'!D171=1,1,0)+IF('Saisie des résultats'!E171=1,1,0)+IF('Saisie des résultats'!F171=1,1,0)+IF('Saisie des résultats'!G171=1,1,0)+IF('Saisie des résultats'!H171=1,1,0)+IF('Saisie des résultats'!I171=1,1,0)+IF('Saisie des résultats'!J171=1,1,0)+IF('Saisie des résultats'!K171=1,1,0)+IF('Saisie des résultats'!L171=1,1,0)+IF('Saisie des résultats'!M171=1,1,0))/11)</f>
      </c>
      <c r="D172" s="83">
        <f>IF(ISBLANK('Liste d''élèves'!C169),"",(IF('Saisie des résultats'!N171=1,1,0)+IF('Saisie des résultats'!O171=1,1,0)+IF('Saisie des résultats'!P171=1,1,0)+IF('Saisie des résultats'!Q171=1,1,0)+IF('Saisie des résultats'!R171=1,1,0)+IF('Saisie des résultats'!AC171=1,1,0)+IF('Saisie des résultats'!AD171=1,1,0)+IF('Saisie des résultats'!AE171=1,1,0)+IF('Saisie des résultats'!AF171=1,1,0)+IF('Saisie des résultats'!AG171=1,1,0)+IF('Saisie des résultats'!AH171=1,1,0)+IF('Saisie des résultats'!AI171=1,1,0)+IF('Saisie des résultats'!AJ171=1,1,0)+IF('Saisie des résultats'!AK171=1,1,0)+IF('Saisie des résultats'!AV171=1,1,0)+IF('Saisie des résultats'!AX171=1,1,0))/16)</f>
      </c>
      <c r="E172" s="83">
        <f>IF(ISBLANK('Liste d''élèves'!C169),"",(IF('Saisie des résultats'!S171=1,1,0)+IF('Saisie des résultats'!T171=1,1,0)+IF('Saisie des résultats'!U171=1,1,0)+IF('Saisie des résultats'!V171=1,1,0)+IF('Saisie des résultats'!AA171=1,1,0)+IF('Saisie des résultats'!AB171=1,1,0)+IF('Saisie des résultats'!AL171=1,1,0)+IF('Saisie des résultats'!AM171=1,1,0)+IF('Saisie des résultats'!AN171=1,1,0)+IF('Saisie des résultats'!AO171=1,1,0)+IF('Saisie des résultats'!AT171=1,1,0))/11)</f>
      </c>
      <c r="F172" s="83">
        <f>IF(ISBLANK('Liste d''élèves'!C169),"",(IF('Saisie des résultats'!W171=1,1,0)+IF('Saisie des résultats'!X171=1,1,0)+IF('Saisie des résultats'!Y171=1,1,0)+IF('Saisie des résultats'!Z171=1,1,0)+IF('Saisie des résultats'!AP171=1,1,0)+IF('Saisie des résultats'!AQ171=1,1,0)+IF('Saisie des résultats'!AR171=1,1,0)+IF('Saisie des résultats'!AS171=1,1,0)+IF('Saisie des résultats'!AU171=1,1,0)+IF('Saisie des résultats'!AW171=1,1,0))/10)</f>
      </c>
      <c r="G172" s="85">
        <f>IF(ISBLANK('Liste d''élèves'!C169),"",COUNTIF('Saisie des résultats'!C171:AX171,1)/48)</f>
      </c>
    </row>
    <row r="173" spans="2:7" ht="12.75">
      <c r="B173" s="14">
        <f>IF(ISBLANK('Liste d''élèves'!C170),"",('Liste d''élèves'!C170))</f>
      </c>
      <c r="C173" s="84">
        <f>IF(ISBLANK('Liste d''élèves'!C170),"",(IF('Saisie des résultats'!C172=1,1,0)+IF('Saisie des résultats'!D172=1,1,0)+IF('Saisie des résultats'!E172=1,1,0)+IF('Saisie des résultats'!F172=1,1,0)+IF('Saisie des résultats'!G172=1,1,0)+IF('Saisie des résultats'!H172=1,1,0)+IF('Saisie des résultats'!I172=1,1,0)+IF('Saisie des résultats'!J172=1,1,0)+IF('Saisie des résultats'!K172=1,1,0)+IF('Saisie des résultats'!L172=1,1,0)+IF('Saisie des résultats'!M172=1,1,0))/11)</f>
      </c>
      <c r="D173" s="83">
        <f>IF(ISBLANK('Liste d''élèves'!C170),"",(IF('Saisie des résultats'!N172=1,1,0)+IF('Saisie des résultats'!O172=1,1,0)+IF('Saisie des résultats'!P172=1,1,0)+IF('Saisie des résultats'!Q172=1,1,0)+IF('Saisie des résultats'!R172=1,1,0)+IF('Saisie des résultats'!AC172=1,1,0)+IF('Saisie des résultats'!AD172=1,1,0)+IF('Saisie des résultats'!AE172=1,1,0)+IF('Saisie des résultats'!AF172=1,1,0)+IF('Saisie des résultats'!AG172=1,1,0)+IF('Saisie des résultats'!AH172=1,1,0)+IF('Saisie des résultats'!AI172=1,1,0)+IF('Saisie des résultats'!AJ172=1,1,0)+IF('Saisie des résultats'!AK172=1,1,0)+IF('Saisie des résultats'!AV172=1,1,0)+IF('Saisie des résultats'!AX172=1,1,0))/16)</f>
      </c>
      <c r="E173" s="83">
        <f>IF(ISBLANK('Liste d''élèves'!C170),"",(IF('Saisie des résultats'!S172=1,1,0)+IF('Saisie des résultats'!T172=1,1,0)+IF('Saisie des résultats'!U172=1,1,0)+IF('Saisie des résultats'!V172=1,1,0)+IF('Saisie des résultats'!AA172=1,1,0)+IF('Saisie des résultats'!AB172=1,1,0)+IF('Saisie des résultats'!AL172=1,1,0)+IF('Saisie des résultats'!AM172=1,1,0)+IF('Saisie des résultats'!AN172=1,1,0)+IF('Saisie des résultats'!AO172=1,1,0)+IF('Saisie des résultats'!AT172=1,1,0))/11)</f>
      </c>
      <c r="F173" s="83">
        <f>IF(ISBLANK('Liste d''élèves'!C170),"",(IF('Saisie des résultats'!W172=1,1,0)+IF('Saisie des résultats'!X172=1,1,0)+IF('Saisie des résultats'!Y172=1,1,0)+IF('Saisie des résultats'!Z172=1,1,0)+IF('Saisie des résultats'!AP172=1,1,0)+IF('Saisie des résultats'!AQ172=1,1,0)+IF('Saisie des résultats'!AR172=1,1,0)+IF('Saisie des résultats'!AS172=1,1,0)+IF('Saisie des résultats'!AU172=1,1,0)+IF('Saisie des résultats'!AW172=1,1,0))/10)</f>
      </c>
      <c r="G173" s="85">
        <f>IF(ISBLANK('Liste d''élèves'!C170),"",COUNTIF('Saisie des résultats'!C172:AX172,1)/48)</f>
      </c>
    </row>
    <row r="174" spans="2:7" ht="12.75">
      <c r="B174" s="14">
        <f>IF(ISBLANK('Liste d''élèves'!C171),"",('Liste d''élèves'!C171))</f>
      </c>
      <c r="C174" s="84">
        <f>IF(ISBLANK('Liste d''élèves'!C171),"",(IF('Saisie des résultats'!C173=1,1,0)+IF('Saisie des résultats'!D173=1,1,0)+IF('Saisie des résultats'!E173=1,1,0)+IF('Saisie des résultats'!F173=1,1,0)+IF('Saisie des résultats'!G173=1,1,0)+IF('Saisie des résultats'!H173=1,1,0)+IF('Saisie des résultats'!I173=1,1,0)+IF('Saisie des résultats'!J173=1,1,0)+IF('Saisie des résultats'!K173=1,1,0)+IF('Saisie des résultats'!L173=1,1,0)+IF('Saisie des résultats'!M173=1,1,0))/11)</f>
      </c>
      <c r="D174" s="83">
        <f>IF(ISBLANK('Liste d''élèves'!C171),"",(IF('Saisie des résultats'!N173=1,1,0)+IF('Saisie des résultats'!O173=1,1,0)+IF('Saisie des résultats'!P173=1,1,0)+IF('Saisie des résultats'!Q173=1,1,0)+IF('Saisie des résultats'!R173=1,1,0)+IF('Saisie des résultats'!AC173=1,1,0)+IF('Saisie des résultats'!AD173=1,1,0)+IF('Saisie des résultats'!AE173=1,1,0)+IF('Saisie des résultats'!AF173=1,1,0)+IF('Saisie des résultats'!AG173=1,1,0)+IF('Saisie des résultats'!AH173=1,1,0)+IF('Saisie des résultats'!AI173=1,1,0)+IF('Saisie des résultats'!AJ173=1,1,0)+IF('Saisie des résultats'!AK173=1,1,0)+IF('Saisie des résultats'!AV173=1,1,0)+IF('Saisie des résultats'!AX173=1,1,0))/16)</f>
      </c>
      <c r="E174" s="83">
        <f>IF(ISBLANK('Liste d''élèves'!C171),"",(IF('Saisie des résultats'!S173=1,1,0)+IF('Saisie des résultats'!T173=1,1,0)+IF('Saisie des résultats'!U173=1,1,0)+IF('Saisie des résultats'!V173=1,1,0)+IF('Saisie des résultats'!AA173=1,1,0)+IF('Saisie des résultats'!AB173=1,1,0)+IF('Saisie des résultats'!AL173=1,1,0)+IF('Saisie des résultats'!AM173=1,1,0)+IF('Saisie des résultats'!AN173=1,1,0)+IF('Saisie des résultats'!AO173=1,1,0)+IF('Saisie des résultats'!AT173=1,1,0))/11)</f>
      </c>
      <c r="F174" s="83">
        <f>IF(ISBLANK('Liste d''élèves'!C171),"",(IF('Saisie des résultats'!W173=1,1,0)+IF('Saisie des résultats'!X173=1,1,0)+IF('Saisie des résultats'!Y173=1,1,0)+IF('Saisie des résultats'!Z173=1,1,0)+IF('Saisie des résultats'!AP173=1,1,0)+IF('Saisie des résultats'!AQ173=1,1,0)+IF('Saisie des résultats'!AR173=1,1,0)+IF('Saisie des résultats'!AS173=1,1,0)+IF('Saisie des résultats'!AU173=1,1,0)+IF('Saisie des résultats'!AW173=1,1,0))/10)</f>
      </c>
      <c r="G174" s="85">
        <f>IF(ISBLANK('Liste d''élèves'!C171),"",COUNTIF('Saisie des résultats'!C173:AX173,1)/48)</f>
      </c>
    </row>
    <row r="175" spans="2:7" ht="12.75">
      <c r="B175" s="14">
        <f>IF(ISBLANK('Liste d''élèves'!C172),"",('Liste d''élèves'!C172))</f>
      </c>
      <c r="C175" s="84">
        <f>IF(ISBLANK('Liste d''élèves'!C172),"",(IF('Saisie des résultats'!C174=1,1,0)+IF('Saisie des résultats'!D174=1,1,0)+IF('Saisie des résultats'!E174=1,1,0)+IF('Saisie des résultats'!F174=1,1,0)+IF('Saisie des résultats'!G174=1,1,0)+IF('Saisie des résultats'!H174=1,1,0)+IF('Saisie des résultats'!I174=1,1,0)+IF('Saisie des résultats'!J174=1,1,0)+IF('Saisie des résultats'!K174=1,1,0)+IF('Saisie des résultats'!L174=1,1,0)+IF('Saisie des résultats'!M174=1,1,0))/11)</f>
      </c>
      <c r="D175" s="83">
        <f>IF(ISBLANK('Liste d''élèves'!C172),"",(IF('Saisie des résultats'!N174=1,1,0)+IF('Saisie des résultats'!O174=1,1,0)+IF('Saisie des résultats'!P174=1,1,0)+IF('Saisie des résultats'!Q174=1,1,0)+IF('Saisie des résultats'!R174=1,1,0)+IF('Saisie des résultats'!AC174=1,1,0)+IF('Saisie des résultats'!AD174=1,1,0)+IF('Saisie des résultats'!AE174=1,1,0)+IF('Saisie des résultats'!AF174=1,1,0)+IF('Saisie des résultats'!AG174=1,1,0)+IF('Saisie des résultats'!AH174=1,1,0)+IF('Saisie des résultats'!AI174=1,1,0)+IF('Saisie des résultats'!AJ174=1,1,0)+IF('Saisie des résultats'!AK174=1,1,0)+IF('Saisie des résultats'!AV174=1,1,0)+IF('Saisie des résultats'!AX174=1,1,0))/16)</f>
      </c>
      <c r="E175" s="83">
        <f>IF(ISBLANK('Liste d''élèves'!C172),"",(IF('Saisie des résultats'!S174=1,1,0)+IF('Saisie des résultats'!T174=1,1,0)+IF('Saisie des résultats'!U174=1,1,0)+IF('Saisie des résultats'!V174=1,1,0)+IF('Saisie des résultats'!AA174=1,1,0)+IF('Saisie des résultats'!AB174=1,1,0)+IF('Saisie des résultats'!AL174=1,1,0)+IF('Saisie des résultats'!AM174=1,1,0)+IF('Saisie des résultats'!AN174=1,1,0)+IF('Saisie des résultats'!AO174=1,1,0)+IF('Saisie des résultats'!AT174=1,1,0))/11)</f>
      </c>
      <c r="F175" s="83">
        <f>IF(ISBLANK('Liste d''élèves'!C172),"",(IF('Saisie des résultats'!W174=1,1,0)+IF('Saisie des résultats'!X174=1,1,0)+IF('Saisie des résultats'!Y174=1,1,0)+IF('Saisie des résultats'!Z174=1,1,0)+IF('Saisie des résultats'!AP174=1,1,0)+IF('Saisie des résultats'!AQ174=1,1,0)+IF('Saisie des résultats'!AR174=1,1,0)+IF('Saisie des résultats'!AS174=1,1,0)+IF('Saisie des résultats'!AU174=1,1,0)+IF('Saisie des résultats'!AW174=1,1,0))/10)</f>
      </c>
      <c r="G175" s="85">
        <f>IF(ISBLANK('Liste d''élèves'!C172),"",COUNTIF('Saisie des résultats'!C174:AX174,1)/48)</f>
      </c>
    </row>
    <row r="176" spans="2:7" ht="12.75">
      <c r="B176" s="14">
        <f>IF(ISBLANK('Liste d''élèves'!C173),"",('Liste d''élèves'!C173))</f>
      </c>
      <c r="C176" s="84">
        <f>IF(ISBLANK('Liste d''élèves'!C173),"",(IF('Saisie des résultats'!C175=1,1,0)+IF('Saisie des résultats'!D175=1,1,0)+IF('Saisie des résultats'!E175=1,1,0)+IF('Saisie des résultats'!F175=1,1,0)+IF('Saisie des résultats'!G175=1,1,0)+IF('Saisie des résultats'!H175=1,1,0)+IF('Saisie des résultats'!I175=1,1,0)+IF('Saisie des résultats'!J175=1,1,0)+IF('Saisie des résultats'!K175=1,1,0)+IF('Saisie des résultats'!L175=1,1,0)+IF('Saisie des résultats'!M175=1,1,0))/11)</f>
      </c>
      <c r="D176" s="83">
        <f>IF(ISBLANK('Liste d''élèves'!C173),"",(IF('Saisie des résultats'!N175=1,1,0)+IF('Saisie des résultats'!O175=1,1,0)+IF('Saisie des résultats'!P175=1,1,0)+IF('Saisie des résultats'!Q175=1,1,0)+IF('Saisie des résultats'!R175=1,1,0)+IF('Saisie des résultats'!AC175=1,1,0)+IF('Saisie des résultats'!AD175=1,1,0)+IF('Saisie des résultats'!AE175=1,1,0)+IF('Saisie des résultats'!AF175=1,1,0)+IF('Saisie des résultats'!AG175=1,1,0)+IF('Saisie des résultats'!AH175=1,1,0)+IF('Saisie des résultats'!AI175=1,1,0)+IF('Saisie des résultats'!AJ175=1,1,0)+IF('Saisie des résultats'!AK175=1,1,0)+IF('Saisie des résultats'!AV175=1,1,0)+IF('Saisie des résultats'!AX175=1,1,0))/16)</f>
      </c>
      <c r="E176" s="83">
        <f>IF(ISBLANK('Liste d''élèves'!C173),"",(IF('Saisie des résultats'!S175=1,1,0)+IF('Saisie des résultats'!T175=1,1,0)+IF('Saisie des résultats'!U175=1,1,0)+IF('Saisie des résultats'!V175=1,1,0)+IF('Saisie des résultats'!AA175=1,1,0)+IF('Saisie des résultats'!AB175=1,1,0)+IF('Saisie des résultats'!AL175=1,1,0)+IF('Saisie des résultats'!AM175=1,1,0)+IF('Saisie des résultats'!AN175=1,1,0)+IF('Saisie des résultats'!AO175=1,1,0)+IF('Saisie des résultats'!AT175=1,1,0))/11)</f>
      </c>
      <c r="F176" s="83">
        <f>IF(ISBLANK('Liste d''élèves'!C173),"",(IF('Saisie des résultats'!W175=1,1,0)+IF('Saisie des résultats'!X175=1,1,0)+IF('Saisie des résultats'!Y175=1,1,0)+IF('Saisie des résultats'!Z175=1,1,0)+IF('Saisie des résultats'!AP175=1,1,0)+IF('Saisie des résultats'!AQ175=1,1,0)+IF('Saisie des résultats'!AR175=1,1,0)+IF('Saisie des résultats'!AS175=1,1,0)+IF('Saisie des résultats'!AU175=1,1,0)+IF('Saisie des résultats'!AW175=1,1,0))/10)</f>
      </c>
      <c r="G176" s="85">
        <f>IF(ISBLANK('Liste d''élèves'!C173),"",COUNTIF('Saisie des résultats'!C175:AX175,1)/48)</f>
      </c>
    </row>
    <row r="177" spans="2:7" ht="12.75">
      <c r="B177" s="14">
        <f>IF(ISBLANK('Liste d''élèves'!C174),"",('Liste d''élèves'!C174))</f>
      </c>
      <c r="C177" s="84">
        <f>IF(ISBLANK('Liste d''élèves'!C174),"",(IF('Saisie des résultats'!C176=1,1,0)+IF('Saisie des résultats'!D176=1,1,0)+IF('Saisie des résultats'!E176=1,1,0)+IF('Saisie des résultats'!F176=1,1,0)+IF('Saisie des résultats'!G176=1,1,0)+IF('Saisie des résultats'!H176=1,1,0)+IF('Saisie des résultats'!I176=1,1,0)+IF('Saisie des résultats'!J176=1,1,0)+IF('Saisie des résultats'!K176=1,1,0)+IF('Saisie des résultats'!L176=1,1,0)+IF('Saisie des résultats'!M176=1,1,0))/11)</f>
      </c>
      <c r="D177" s="83">
        <f>IF(ISBLANK('Liste d''élèves'!C174),"",(IF('Saisie des résultats'!N176=1,1,0)+IF('Saisie des résultats'!O176=1,1,0)+IF('Saisie des résultats'!P176=1,1,0)+IF('Saisie des résultats'!Q176=1,1,0)+IF('Saisie des résultats'!R176=1,1,0)+IF('Saisie des résultats'!AC176=1,1,0)+IF('Saisie des résultats'!AD176=1,1,0)+IF('Saisie des résultats'!AE176=1,1,0)+IF('Saisie des résultats'!AF176=1,1,0)+IF('Saisie des résultats'!AG176=1,1,0)+IF('Saisie des résultats'!AH176=1,1,0)+IF('Saisie des résultats'!AI176=1,1,0)+IF('Saisie des résultats'!AJ176=1,1,0)+IF('Saisie des résultats'!AK176=1,1,0)+IF('Saisie des résultats'!AV176=1,1,0)+IF('Saisie des résultats'!AX176=1,1,0))/16)</f>
      </c>
      <c r="E177" s="83">
        <f>IF(ISBLANK('Liste d''élèves'!C174),"",(IF('Saisie des résultats'!S176=1,1,0)+IF('Saisie des résultats'!T176=1,1,0)+IF('Saisie des résultats'!U176=1,1,0)+IF('Saisie des résultats'!V176=1,1,0)+IF('Saisie des résultats'!AA176=1,1,0)+IF('Saisie des résultats'!AB176=1,1,0)+IF('Saisie des résultats'!AL176=1,1,0)+IF('Saisie des résultats'!AM176=1,1,0)+IF('Saisie des résultats'!AN176=1,1,0)+IF('Saisie des résultats'!AO176=1,1,0)+IF('Saisie des résultats'!AT176=1,1,0))/11)</f>
      </c>
      <c r="F177" s="83">
        <f>IF(ISBLANK('Liste d''élèves'!C174),"",(IF('Saisie des résultats'!W176=1,1,0)+IF('Saisie des résultats'!X176=1,1,0)+IF('Saisie des résultats'!Y176=1,1,0)+IF('Saisie des résultats'!Z176=1,1,0)+IF('Saisie des résultats'!AP176=1,1,0)+IF('Saisie des résultats'!AQ176=1,1,0)+IF('Saisie des résultats'!AR176=1,1,0)+IF('Saisie des résultats'!AS176=1,1,0)+IF('Saisie des résultats'!AU176=1,1,0)+IF('Saisie des résultats'!AW176=1,1,0))/10)</f>
      </c>
      <c r="G177" s="85">
        <f>IF(ISBLANK('Liste d''élèves'!C174),"",COUNTIF('Saisie des résultats'!C176:AX176,1)/48)</f>
      </c>
    </row>
    <row r="178" spans="2:7" ht="12.75">
      <c r="B178" s="14">
        <f>IF(ISBLANK('Liste d''élèves'!C175),"",('Liste d''élèves'!C175))</f>
      </c>
      <c r="C178" s="84">
        <f>IF(ISBLANK('Liste d''élèves'!C175),"",(IF('Saisie des résultats'!C177=1,1,0)+IF('Saisie des résultats'!D177=1,1,0)+IF('Saisie des résultats'!E177=1,1,0)+IF('Saisie des résultats'!F177=1,1,0)+IF('Saisie des résultats'!G177=1,1,0)+IF('Saisie des résultats'!H177=1,1,0)+IF('Saisie des résultats'!I177=1,1,0)+IF('Saisie des résultats'!J177=1,1,0)+IF('Saisie des résultats'!K177=1,1,0)+IF('Saisie des résultats'!L177=1,1,0)+IF('Saisie des résultats'!M177=1,1,0))/11)</f>
      </c>
      <c r="D178" s="83">
        <f>IF(ISBLANK('Liste d''élèves'!C175),"",(IF('Saisie des résultats'!N177=1,1,0)+IF('Saisie des résultats'!O177=1,1,0)+IF('Saisie des résultats'!P177=1,1,0)+IF('Saisie des résultats'!Q177=1,1,0)+IF('Saisie des résultats'!R177=1,1,0)+IF('Saisie des résultats'!AC177=1,1,0)+IF('Saisie des résultats'!AD177=1,1,0)+IF('Saisie des résultats'!AE177=1,1,0)+IF('Saisie des résultats'!AF177=1,1,0)+IF('Saisie des résultats'!AG177=1,1,0)+IF('Saisie des résultats'!AH177=1,1,0)+IF('Saisie des résultats'!AI177=1,1,0)+IF('Saisie des résultats'!AJ177=1,1,0)+IF('Saisie des résultats'!AK177=1,1,0)+IF('Saisie des résultats'!AV177=1,1,0)+IF('Saisie des résultats'!AX177=1,1,0))/16)</f>
      </c>
      <c r="E178" s="83">
        <f>IF(ISBLANK('Liste d''élèves'!C175),"",(IF('Saisie des résultats'!S177=1,1,0)+IF('Saisie des résultats'!T177=1,1,0)+IF('Saisie des résultats'!U177=1,1,0)+IF('Saisie des résultats'!V177=1,1,0)+IF('Saisie des résultats'!AA177=1,1,0)+IF('Saisie des résultats'!AB177=1,1,0)+IF('Saisie des résultats'!AL177=1,1,0)+IF('Saisie des résultats'!AM177=1,1,0)+IF('Saisie des résultats'!AN177=1,1,0)+IF('Saisie des résultats'!AO177=1,1,0)+IF('Saisie des résultats'!AT177=1,1,0))/11)</f>
      </c>
      <c r="F178" s="83">
        <f>IF(ISBLANK('Liste d''élèves'!C175),"",(IF('Saisie des résultats'!W177=1,1,0)+IF('Saisie des résultats'!X177=1,1,0)+IF('Saisie des résultats'!Y177=1,1,0)+IF('Saisie des résultats'!Z177=1,1,0)+IF('Saisie des résultats'!AP177=1,1,0)+IF('Saisie des résultats'!AQ177=1,1,0)+IF('Saisie des résultats'!AR177=1,1,0)+IF('Saisie des résultats'!AS177=1,1,0)+IF('Saisie des résultats'!AU177=1,1,0)+IF('Saisie des résultats'!AW177=1,1,0))/10)</f>
      </c>
      <c r="G178" s="85">
        <f>IF(ISBLANK('Liste d''élèves'!C175),"",COUNTIF('Saisie des résultats'!C177:AX177,1)/48)</f>
      </c>
    </row>
    <row r="179" spans="2:7" ht="12.75">
      <c r="B179" s="14">
        <f>IF(ISBLANK('Liste d''élèves'!C176),"",('Liste d''élèves'!C176))</f>
      </c>
      <c r="C179" s="84">
        <f>IF(ISBLANK('Liste d''élèves'!C176),"",(IF('Saisie des résultats'!C178=1,1,0)+IF('Saisie des résultats'!D178=1,1,0)+IF('Saisie des résultats'!E178=1,1,0)+IF('Saisie des résultats'!F178=1,1,0)+IF('Saisie des résultats'!G178=1,1,0)+IF('Saisie des résultats'!H178=1,1,0)+IF('Saisie des résultats'!I178=1,1,0)+IF('Saisie des résultats'!J178=1,1,0)+IF('Saisie des résultats'!K178=1,1,0)+IF('Saisie des résultats'!L178=1,1,0)+IF('Saisie des résultats'!M178=1,1,0))/11)</f>
      </c>
      <c r="D179" s="83">
        <f>IF(ISBLANK('Liste d''élèves'!C176),"",(IF('Saisie des résultats'!N178=1,1,0)+IF('Saisie des résultats'!O178=1,1,0)+IF('Saisie des résultats'!P178=1,1,0)+IF('Saisie des résultats'!Q178=1,1,0)+IF('Saisie des résultats'!R178=1,1,0)+IF('Saisie des résultats'!AC178=1,1,0)+IF('Saisie des résultats'!AD178=1,1,0)+IF('Saisie des résultats'!AE178=1,1,0)+IF('Saisie des résultats'!AF178=1,1,0)+IF('Saisie des résultats'!AG178=1,1,0)+IF('Saisie des résultats'!AH178=1,1,0)+IF('Saisie des résultats'!AI178=1,1,0)+IF('Saisie des résultats'!AJ178=1,1,0)+IF('Saisie des résultats'!AK178=1,1,0)+IF('Saisie des résultats'!AV178=1,1,0)+IF('Saisie des résultats'!AX178=1,1,0))/16)</f>
      </c>
      <c r="E179" s="83">
        <f>IF(ISBLANK('Liste d''élèves'!C176),"",(IF('Saisie des résultats'!S178=1,1,0)+IF('Saisie des résultats'!T178=1,1,0)+IF('Saisie des résultats'!U178=1,1,0)+IF('Saisie des résultats'!V178=1,1,0)+IF('Saisie des résultats'!AA178=1,1,0)+IF('Saisie des résultats'!AB178=1,1,0)+IF('Saisie des résultats'!AL178=1,1,0)+IF('Saisie des résultats'!AM178=1,1,0)+IF('Saisie des résultats'!AN178=1,1,0)+IF('Saisie des résultats'!AO178=1,1,0)+IF('Saisie des résultats'!AT178=1,1,0))/11)</f>
      </c>
      <c r="F179" s="83">
        <f>IF(ISBLANK('Liste d''élèves'!C176),"",(IF('Saisie des résultats'!W178=1,1,0)+IF('Saisie des résultats'!X178=1,1,0)+IF('Saisie des résultats'!Y178=1,1,0)+IF('Saisie des résultats'!Z178=1,1,0)+IF('Saisie des résultats'!AP178=1,1,0)+IF('Saisie des résultats'!AQ178=1,1,0)+IF('Saisie des résultats'!AR178=1,1,0)+IF('Saisie des résultats'!AS178=1,1,0)+IF('Saisie des résultats'!AU178=1,1,0)+IF('Saisie des résultats'!AW178=1,1,0))/10)</f>
      </c>
      <c r="G179" s="85">
        <f>IF(ISBLANK('Liste d''élèves'!C176),"",COUNTIF('Saisie des résultats'!C178:AX178,1)/48)</f>
      </c>
    </row>
    <row r="180" spans="2:7" ht="12.75">
      <c r="B180" s="14">
        <f>IF(ISBLANK('Liste d''élèves'!C177),"",('Liste d''élèves'!C177))</f>
      </c>
      <c r="C180" s="84">
        <f>IF(ISBLANK('Liste d''élèves'!C177),"",(IF('Saisie des résultats'!C179=1,1,0)+IF('Saisie des résultats'!D179=1,1,0)+IF('Saisie des résultats'!E179=1,1,0)+IF('Saisie des résultats'!F179=1,1,0)+IF('Saisie des résultats'!G179=1,1,0)+IF('Saisie des résultats'!H179=1,1,0)+IF('Saisie des résultats'!I179=1,1,0)+IF('Saisie des résultats'!J179=1,1,0)+IF('Saisie des résultats'!K179=1,1,0)+IF('Saisie des résultats'!L179=1,1,0)+IF('Saisie des résultats'!M179=1,1,0))/11)</f>
      </c>
      <c r="D180" s="83">
        <f>IF(ISBLANK('Liste d''élèves'!C177),"",(IF('Saisie des résultats'!N179=1,1,0)+IF('Saisie des résultats'!O179=1,1,0)+IF('Saisie des résultats'!P179=1,1,0)+IF('Saisie des résultats'!Q179=1,1,0)+IF('Saisie des résultats'!R179=1,1,0)+IF('Saisie des résultats'!AC179=1,1,0)+IF('Saisie des résultats'!AD179=1,1,0)+IF('Saisie des résultats'!AE179=1,1,0)+IF('Saisie des résultats'!AF179=1,1,0)+IF('Saisie des résultats'!AG179=1,1,0)+IF('Saisie des résultats'!AH179=1,1,0)+IF('Saisie des résultats'!AI179=1,1,0)+IF('Saisie des résultats'!AJ179=1,1,0)+IF('Saisie des résultats'!AK179=1,1,0)+IF('Saisie des résultats'!AV179=1,1,0)+IF('Saisie des résultats'!AX179=1,1,0))/16)</f>
      </c>
      <c r="E180" s="83">
        <f>IF(ISBLANK('Liste d''élèves'!C177),"",(IF('Saisie des résultats'!S179=1,1,0)+IF('Saisie des résultats'!T179=1,1,0)+IF('Saisie des résultats'!U179=1,1,0)+IF('Saisie des résultats'!V179=1,1,0)+IF('Saisie des résultats'!AA179=1,1,0)+IF('Saisie des résultats'!AB179=1,1,0)+IF('Saisie des résultats'!AL179=1,1,0)+IF('Saisie des résultats'!AM179=1,1,0)+IF('Saisie des résultats'!AN179=1,1,0)+IF('Saisie des résultats'!AO179=1,1,0)+IF('Saisie des résultats'!AT179=1,1,0))/11)</f>
      </c>
      <c r="F180" s="83">
        <f>IF(ISBLANK('Liste d''élèves'!C177),"",(IF('Saisie des résultats'!W179=1,1,0)+IF('Saisie des résultats'!X179=1,1,0)+IF('Saisie des résultats'!Y179=1,1,0)+IF('Saisie des résultats'!Z179=1,1,0)+IF('Saisie des résultats'!AP179=1,1,0)+IF('Saisie des résultats'!AQ179=1,1,0)+IF('Saisie des résultats'!AR179=1,1,0)+IF('Saisie des résultats'!AS179=1,1,0)+IF('Saisie des résultats'!AU179=1,1,0)+IF('Saisie des résultats'!AW179=1,1,0))/10)</f>
      </c>
      <c r="G180" s="85">
        <f>IF(ISBLANK('Liste d''élèves'!C177),"",COUNTIF('Saisie des résultats'!C179:AX179,1)/48)</f>
      </c>
    </row>
    <row r="181" spans="2:7" ht="12.75">
      <c r="B181" s="14">
        <f>IF(ISBLANK('Liste d''élèves'!C178),"",('Liste d''élèves'!C178))</f>
      </c>
      <c r="C181" s="84">
        <f>IF(ISBLANK('Liste d''élèves'!C178),"",(IF('Saisie des résultats'!C180=1,1,0)+IF('Saisie des résultats'!D180=1,1,0)+IF('Saisie des résultats'!E180=1,1,0)+IF('Saisie des résultats'!F180=1,1,0)+IF('Saisie des résultats'!G180=1,1,0)+IF('Saisie des résultats'!H180=1,1,0)+IF('Saisie des résultats'!I180=1,1,0)+IF('Saisie des résultats'!J180=1,1,0)+IF('Saisie des résultats'!K180=1,1,0)+IF('Saisie des résultats'!L180=1,1,0)+IF('Saisie des résultats'!M180=1,1,0))/11)</f>
      </c>
      <c r="D181" s="83">
        <f>IF(ISBLANK('Liste d''élèves'!C178),"",(IF('Saisie des résultats'!N180=1,1,0)+IF('Saisie des résultats'!O180=1,1,0)+IF('Saisie des résultats'!P180=1,1,0)+IF('Saisie des résultats'!Q180=1,1,0)+IF('Saisie des résultats'!R180=1,1,0)+IF('Saisie des résultats'!AC180=1,1,0)+IF('Saisie des résultats'!AD180=1,1,0)+IF('Saisie des résultats'!AE180=1,1,0)+IF('Saisie des résultats'!AF180=1,1,0)+IF('Saisie des résultats'!AG180=1,1,0)+IF('Saisie des résultats'!AH180=1,1,0)+IF('Saisie des résultats'!AI180=1,1,0)+IF('Saisie des résultats'!AJ180=1,1,0)+IF('Saisie des résultats'!AK180=1,1,0)+IF('Saisie des résultats'!AV180=1,1,0)+IF('Saisie des résultats'!AX180=1,1,0))/16)</f>
      </c>
      <c r="E181" s="83">
        <f>IF(ISBLANK('Liste d''élèves'!C178),"",(IF('Saisie des résultats'!S180=1,1,0)+IF('Saisie des résultats'!T180=1,1,0)+IF('Saisie des résultats'!U180=1,1,0)+IF('Saisie des résultats'!V180=1,1,0)+IF('Saisie des résultats'!AA180=1,1,0)+IF('Saisie des résultats'!AB180=1,1,0)+IF('Saisie des résultats'!AL180=1,1,0)+IF('Saisie des résultats'!AM180=1,1,0)+IF('Saisie des résultats'!AN180=1,1,0)+IF('Saisie des résultats'!AO180=1,1,0)+IF('Saisie des résultats'!AT180=1,1,0))/11)</f>
      </c>
      <c r="F181" s="83">
        <f>IF(ISBLANK('Liste d''élèves'!C178),"",(IF('Saisie des résultats'!W180=1,1,0)+IF('Saisie des résultats'!X180=1,1,0)+IF('Saisie des résultats'!Y180=1,1,0)+IF('Saisie des résultats'!Z180=1,1,0)+IF('Saisie des résultats'!AP180=1,1,0)+IF('Saisie des résultats'!AQ180=1,1,0)+IF('Saisie des résultats'!AR180=1,1,0)+IF('Saisie des résultats'!AS180=1,1,0)+IF('Saisie des résultats'!AU180=1,1,0)+IF('Saisie des résultats'!AW180=1,1,0))/10)</f>
      </c>
      <c r="G181" s="85">
        <f>IF(ISBLANK('Liste d''élèves'!C178),"",COUNTIF('Saisie des résultats'!C180:AX180,1)/48)</f>
      </c>
    </row>
    <row r="182" spans="2:7" ht="12.75">
      <c r="B182" s="14">
        <f>IF(ISBLANK('Liste d''élèves'!C179),"",('Liste d''élèves'!C179))</f>
      </c>
      <c r="C182" s="84">
        <f>IF(ISBLANK('Liste d''élèves'!C179),"",(IF('Saisie des résultats'!C181=1,1,0)+IF('Saisie des résultats'!D181=1,1,0)+IF('Saisie des résultats'!E181=1,1,0)+IF('Saisie des résultats'!F181=1,1,0)+IF('Saisie des résultats'!G181=1,1,0)+IF('Saisie des résultats'!H181=1,1,0)+IF('Saisie des résultats'!I181=1,1,0)+IF('Saisie des résultats'!J181=1,1,0)+IF('Saisie des résultats'!K181=1,1,0)+IF('Saisie des résultats'!L181=1,1,0)+IF('Saisie des résultats'!M181=1,1,0))/11)</f>
      </c>
      <c r="D182" s="83">
        <f>IF(ISBLANK('Liste d''élèves'!C179),"",(IF('Saisie des résultats'!N181=1,1,0)+IF('Saisie des résultats'!O181=1,1,0)+IF('Saisie des résultats'!P181=1,1,0)+IF('Saisie des résultats'!Q181=1,1,0)+IF('Saisie des résultats'!R181=1,1,0)+IF('Saisie des résultats'!AC181=1,1,0)+IF('Saisie des résultats'!AD181=1,1,0)+IF('Saisie des résultats'!AE181=1,1,0)+IF('Saisie des résultats'!AF181=1,1,0)+IF('Saisie des résultats'!AG181=1,1,0)+IF('Saisie des résultats'!AH181=1,1,0)+IF('Saisie des résultats'!AI181=1,1,0)+IF('Saisie des résultats'!AJ181=1,1,0)+IF('Saisie des résultats'!AK181=1,1,0)+IF('Saisie des résultats'!AV181=1,1,0)+IF('Saisie des résultats'!AX181=1,1,0))/16)</f>
      </c>
      <c r="E182" s="83">
        <f>IF(ISBLANK('Liste d''élèves'!C179),"",(IF('Saisie des résultats'!S181=1,1,0)+IF('Saisie des résultats'!T181=1,1,0)+IF('Saisie des résultats'!U181=1,1,0)+IF('Saisie des résultats'!V181=1,1,0)+IF('Saisie des résultats'!AA181=1,1,0)+IF('Saisie des résultats'!AB181=1,1,0)+IF('Saisie des résultats'!AL181=1,1,0)+IF('Saisie des résultats'!AM181=1,1,0)+IF('Saisie des résultats'!AN181=1,1,0)+IF('Saisie des résultats'!AO181=1,1,0)+IF('Saisie des résultats'!AT181=1,1,0))/11)</f>
      </c>
      <c r="F182" s="83">
        <f>IF(ISBLANK('Liste d''élèves'!C179),"",(IF('Saisie des résultats'!W181=1,1,0)+IF('Saisie des résultats'!X181=1,1,0)+IF('Saisie des résultats'!Y181=1,1,0)+IF('Saisie des résultats'!Z181=1,1,0)+IF('Saisie des résultats'!AP181=1,1,0)+IF('Saisie des résultats'!AQ181=1,1,0)+IF('Saisie des résultats'!AR181=1,1,0)+IF('Saisie des résultats'!AS181=1,1,0)+IF('Saisie des résultats'!AU181=1,1,0)+IF('Saisie des résultats'!AW181=1,1,0))/10)</f>
      </c>
      <c r="G182" s="85">
        <f>IF(ISBLANK('Liste d''élèves'!C179),"",COUNTIF('Saisie des résultats'!C181:AX181,1)/48)</f>
      </c>
    </row>
    <row r="183" spans="2:7" ht="12.75">
      <c r="B183" s="14">
        <f>IF(ISBLANK('Liste d''élèves'!C180),"",('Liste d''élèves'!C180))</f>
      </c>
      <c r="C183" s="84">
        <f>IF(ISBLANK('Liste d''élèves'!C180),"",(IF('Saisie des résultats'!C182=1,1,0)+IF('Saisie des résultats'!D182=1,1,0)+IF('Saisie des résultats'!E182=1,1,0)+IF('Saisie des résultats'!F182=1,1,0)+IF('Saisie des résultats'!G182=1,1,0)+IF('Saisie des résultats'!H182=1,1,0)+IF('Saisie des résultats'!I182=1,1,0)+IF('Saisie des résultats'!J182=1,1,0)+IF('Saisie des résultats'!K182=1,1,0)+IF('Saisie des résultats'!L182=1,1,0)+IF('Saisie des résultats'!M182=1,1,0))/11)</f>
      </c>
      <c r="D183" s="83">
        <f>IF(ISBLANK('Liste d''élèves'!C180),"",(IF('Saisie des résultats'!N182=1,1,0)+IF('Saisie des résultats'!O182=1,1,0)+IF('Saisie des résultats'!P182=1,1,0)+IF('Saisie des résultats'!Q182=1,1,0)+IF('Saisie des résultats'!R182=1,1,0)+IF('Saisie des résultats'!AC182=1,1,0)+IF('Saisie des résultats'!AD182=1,1,0)+IF('Saisie des résultats'!AE182=1,1,0)+IF('Saisie des résultats'!AF182=1,1,0)+IF('Saisie des résultats'!AG182=1,1,0)+IF('Saisie des résultats'!AH182=1,1,0)+IF('Saisie des résultats'!AI182=1,1,0)+IF('Saisie des résultats'!AJ182=1,1,0)+IF('Saisie des résultats'!AK182=1,1,0)+IF('Saisie des résultats'!AV182=1,1,0)+IF('Saisie des résultats'!AX182=1,1,0))/16)</f>
      </c>
      <c r="E183" s="83">
        <f>IF(ISBLANK('Liste d''élèves'!C180),"",(IF('Saisie des résultats'!S182=1,1,0)+IF('Saisie des résultats'!T182=1,1,0)+IF('Saisie des résultats'!U182=1,1,0)+IF('Saisie des résultats'!V182=1,1,0)+IF('Saisie des résultats'!AA182=1,1,0)+IF('Saisie des résultats'!AB182=1,1,0)+IF('Saisie des résultats'!AL182=1,1,0)+IF('Saisie des résultats'!AM182=1,1,0)+IF('Saisie des résultats'!AN182=1,1,0)+IF('Saisie des résultats'!AO182=1,1,0)+IF('Saisie des résultats'!AT182=1,1,0))/11)</f>
      </c>
      <c r="F183" s="83">
        <f>IF(ISBLANK('Liste d''élèves'!C180),"",(IF('Saisie des résultats'!W182=1,1,0)+IF('Saisie des résultats'!X182=1,1,0)+IF('Saisie des résultats'!Y182=1,1,0)+IF('Saisie des résultats'!Z182=1,1,0)+IF('Saisie des résultats'!AP182=1,1,0)+IF('Saisie des résultats'!AQ182=1,1,0)+IF('Saisie des résultats'!AR182=1,1,0)+IF('Saisie des résultats'!AS182=1,1,0)+IF('Saisie des résultats'!AU182=1,1,0)+IF('Saisie des résultats'!AW182=1,1,0))/10)</f>
      </c>
      <c r="G183" s="85">
        <f>IF(ISBLANK('Liste d''élèves'!C180),"",COUNTIF('Saisie des résultats'!C182:AX182,1)/48)</f>
      </c>
    </row>
    <row r="184" spans="2:7" ht="12.75">
      <c r="B184" s="14">
        <f>IF(ISBLANK('Liste d''élèves'!C181),"",('Liste d''élèves'!C181))</f>
      </c>
      <c r="C184" s="84">
        <f>IF(ISBLANK('Liste d''élèves'!C181),"",(IF('Saisie des résultats'!C183=1,1,0)+IF('Saisie des résultats'!D183=1,1,0)+IF('Saisie des résultats'!E183=1,1,0)+IF('Saisie des résultats'!F183=1,1,0)+IF('Saisie des résultats'!G183=1,1,0)+IF('Saisie des résultats'!H183=1,1,0)+IF('Saisie des résultats'!I183=1,1,0)+IF('Saisie des résultats'!J183=1,1,0)+IF('Saisie des résultats'!K183=1,1,0)+IF('Saisie des résultats'!L183=1,1,0)+IF('Saisie des résultats'!M183=1,1,0))/11)</f>
      </c>
      <c r="D184" s="83">
        <f>IF(ISBLANK('Liste d''élèves'!C181),"",(IF('Saisie des résultats'!N183=1,1,0)+IF('Saisie des résultats'!O183=1,1,0)+IF('Saisie des résultats'!P183=1,1,0)+IF('Saisie des résultats'!Q183=1,1,0)+IF('Saisie des résultats'!R183=1,1,0)+IF('Saisie des résultats'!AC183=1,1,0)+IF('Saisie des résultats'!AD183=1,1,0)+IF('Saisie des résultats'!AE183=1,1,0)+IF('Saisie des résultats'!AF183=1,1,0)+IF('Saisie des résultats'!AG183=1,1,0)+IF('Saisie des résultats'!AH183=1,1,0)+IF('Saisie des résultats'!AI183=1,1,0)+IF('Saisie des résultats'!AJ183=1,1,0)+IF('Saisie des résultats'!AK183=1,1,0)+IF('Saisie des résultats'!AV183=1,1,0)+IF('Saisie des résultats'!AX183=1,1,0))/16)</f>
      </c>
      <c r="E184" s="83">
        <f>IF(ISBLANK('Liste d''élèves'!C181),"",(IF('Saisie des résultats'!S183=1,1,0)+IF('Saisie des résultats'!T183=1,1,0)+IF('Saisie des résultats'!U183=1,1,0)+IF('Saisie des résultats'!V183=1,1,0)+IF('Saisie des résultats'!AA183=1,1,0)+IF('Saisie des résultats'!AB183=1,1,0)+IF('Saisie des résultats'!AL183=1,1,0)+IF('Saisie des résultats'!AM183=1,1,0)+IF('Saisie des résultats'!AN183=1,1,0)+IF('Saisie des résultats'!AO183=1,1,0)+IF('Saisie des résultats'!AT183=1,1,0))/11)</f>
      </c>
      <c r="F184" s="83">
        <f>IF(ISBLANK('Liste d''élèves'!C181),"",(IF('Saisie des résultats'!W183=1,1,0)+IF('Saisie des résultats'!X183=1,1,0)+IF('Saisie des résultats'!Y183=1,1,0)+IF('Saisie des résultats'!Z183=1,1,0)+IF('Saisie des résultats'!AP183=1,1,0)+IF('Saisie des résultats'!AQ183=1,1,0)+IF('Saisie des résultats'!AR183=1,1,0)+IF('Saisie des résultats'!AS183=1,1,0)+IF('Saisie des résultats'!AU183=1,1,0)+IF('Saisie des résultats'!AW183=1,1,0))/10)</f>
      </c>
      <c r="G184" s="85">
        <f>IF(ISBLANK('Liste d''élèves'!C181),"",COUNTIF('Saisie des résultats'!C183:AX183,1)/48)</f>
      </c>
    </row>
    <row r="185" spans="2:7" ht="12.75">
      <c r="B185" s="14">
        <f>IF(ISBLANK('Liste d''élèves'!C182),"",('Liste d''élèves'!C182))</f>
      </c>
      <c r="C185" s="84">
        <f>IF(ISBLANK('Liste d''élèves'!C182),"",(IF('Saisie des résultats'!C184=1,1,0)+IF('Saisie des résultats'!D184=1,1,0)+IF('Saisie des résultats'!E184=1,1,0)+IF('Saisie des résultats'!F184=1,1,0)+IF('Saisie des résultats'!G184=1,1,0)+IF('Saisie des résultats'!H184=1,1,0)+IF('Saisie des résultats'!I184=1,1,0)+IF('Saisie des résultats'!J184=1,1,0)+IF('Saisie des résultats'!K184=1,1,0)+IF('Saisie des résultats'!L184=1,1,0)+IF('Saisie des résultats'!M184=1,1,0))/11)</f>
      </c>
      <c r="D185" s="83">
        <f>IF(ISBLANK('Liste d''élèves'!C182),"",(IF('Saisie des résultats'!N184=1,1,0)+IF('Saisie des résultats'!O184=1,1,0)+IF('Saisie des résultats'!P184=1,1,0)+IF('Saisie des résultats'!Q184=1,1,0)+IF('Saisie des résultats'!R184=1,1,0)+IF('Saisie des résultats'!AC184=1,1,0)+IF('Saisie des résultats'!AD184=1,1,0)+IF('Saisie des résultats'!AE184=1,1,0)+IF('Saisie des résultats'!AF184=1,1,0)+IF('Saisie des résultats'!AG184=1,1,0)+IF('Saisie des résultats'!AH184=1,1,0)+IF('Saisie des résultats'!AI184=1,1,0)+IF('Saisie des résultats'!AJ184=1,1,0)+IF('Saisie des résultats'!AK184=1,1,0)+IF('Saisie des résultats'!AV184=1,1,0)+IF('Saisie des résultats'!AX184=1,1,0))/16)</f>
      </c>
      <c r="E185" s="83">
        <f>IF(ISBLANK('Liste d''élèves'!C182),"",(IF('Saisie des résultats'!S184=1,1,0)+IF('Saisie des résultats'!T184=1,1,0)+IF('Saisie des résultats'!U184=1,1,0)+IF('Saisie des résultats'!V184=1,1,0)+IF('Saisie des résultats'!AA184=1,1,0)+IF('Saisie des résultats'!AB184=1,1,0)+IF('Saisie des résultats'!AL184=1,1,0)+IF('Saisie des résultats'!AM184=1,1,0)+IF('Saisie des résultats'!AN184=1,1,0)+IF('Saisie des résultats'!AO184=1,1,0)+IF('Saisie des résultats'!AT184=1,1,0))/11)</f>
      </c>
      <c r="F185" s="83">
        <f>IF(ISBLANK('Liste d''élèves'!C182),"",(IF('Saisie des résultats'!W184=1,1,0)+IF('Saisie des résultats'!X184=1,1,0)+IF('Saisie des résultats'!Y184=1,1,0)+IF('Saisie des résultats'!Z184=1,1,0)+IF('Saisie des résultats'!AP184=1,1,0)+IF('Saisie des résultats'!AQ184=1,1,0)+IF('Saisie des résultats'!AR184=1,1,0)+IF('Saisie des résultats'!AS184=1,1,0)+IF('Saisie des résultats'!AU184=1,1,0)+IF('Saisie des résultats'!AW184=1,1,0))/10)</f>
      </c>
      <c r="G185" s="85">
        <f>IF(ISBLANK('Liste d''élèves'!C182),"",COUNTIF('Saisie des résultats'!C184:AX184,1)/48)</f>
      </c>
    </row>
    <row r="186" spans="2:7" ht="12.75">
      <c r="B186" s="14">
        <f>IF(ISBLANK('Liste d''élèves'!C183),"",('Liste d''élèves'!C183))</f>
      </c>
      <c r="C186" s="84">
        <f>IF(ISBLANK('Liste d''élèves'!C183),"",(IF('Saisie des résultats'!C185=1,1,0)+IF('Saisie des résultats'!D185=1,1,0)+IF('Saisie des résultats'!E185=1,1,0)+IF('Saisie des résultats'!F185=1,1,0)+IF('Saisie des résultats'!G185=1,1,0)+IF('Saisie des résultats'!H185=1,1,0)+IF('Saisie des résultats'!I185=1,1,0)+IF('Saisie des résultats'!J185=1,1,0)+IF('Saisie des résultats'!K185=1,1,0)+IF('Saisie des résultats'!L185=1,1,0)+IF('Saisie des résultats'!M185=1,1,0))/11)</f>
      </c>
      <c r="D186" s="83">
        <f>IF(ISBLANK('Liste d''élèves'!C183),"",(IF('Saisie des résultats'!N185=1,1,0)+IF('Saisie des résultats'!O185=1,1,0)+IF('Saisie des résultats'!P185=1,1,0)+IF('Saisie des résultats'!Q185=1,1,0)+IF('Saisie des résultats'!R185=1,1,0)+IF('Saisie des résultats'!AC185=1,1,0)+IF('Saisie des résultats'!AD185=1,1,0)+IF('Saisie des résultats'!AE185=1,1,0)+IF('Saisie des résultats'!AF185=1,1,0)+IF('Saisie des résultats'!AG185=1,1,0)+IF('Saisie des résultats'!AH185=1,1,0)+IF('Saisie des résultats'!AI185=1,1,0)+IF('Saisie des résultats'!AJ185=1,1,0)+IF('Saisie des résultats'!AK185=1,1,0)+IF('Saisie des résultats'!AV185=1,1,0)+IF('Saisie des résultats'!AX185=1,1,0))/16)</f>
      </c>
      <c r="E186" s="83">
        <f>IF(ISBLANK('Liste d''élèves'!C183),"",(IF('Saisie des résultats'!S185=1,1,0)+IF('Saisie des résultats'!T185=1,1,0)+IF('Saisie des résultats'!U185=1,1,0)+IF('Saisie des résultats'!V185=1,1,0)+IF('Saisie des résultats'!AA185=1,1,0)+IF('Saisie des résultats'!AB185=1,1,0)+IF('Saisie des résultats'!AL185=1,1,0)+IF('Saisie des résultats'!AM185=1,1,0)+IF('Saisie des résultats'!AN185=1,1,0)+IF('Saisie des résultats'!AO185=1,1,0)+IF('Saisie des résultats'!AT185=1,1,0))/11)</f>
      </c>
      <c r="F186" s="83">
        <f>IF(ISBLANK('Liste d''élèves'!C183),"",(IF('Saisie des résultats'!W185=1,1,0)+IF('Saisie des résultats'!X185=1,1,0)+IF('Saisie des résultats'!Y185=1,1,0)+IF('Saisie des résultats'!Z185=1,1,0)+IF('Saisie des résultats'!AP185=1,1,0)+IF('Saisie des résultats'!AQ185=1,1,0)+IF('Saisie des résultats'!AR185=1,1,0)+IF('Saisie des résultats'!AS185=1,1,0)+IF('Saisie des résultats'!AU185=1,1,0)+IF('Saisie des résultats'!AW185=1,1,0))/10)</f>
      </c>
      <c r="G186" s="85">
        <f>IF(ISBLANK('Liste d''élèves'!C183),"",COUNTIF('Saisie des résultats'!C185:AX185,1)/48)</f>
      </c>
    </row>
    <row r="187" spans="2:7" ht="12.75">
      <c r="B187" s="14">
        <f>IF(ISBLANK('Liste d''élèves'!C184),"",('Liste d''élèves'!C184))</f>
      </c>
      <c r="C187" s="84">
        <f>IF(ISBLANK('Liste d''élèves'!C184),"",(IF('Saisie des résultats'!C186=1,1,0)+IF('Saisie des résultats'!D186=1,1,0)+IF('Saisie des résultats'!E186=1,1,0)+IF('Saisie des résultats'!F186=1,1,0)+IF('Saisie des résultats'!G186=1,1,0)+IF('Saisie des résultats'!H186=1,1,0)+IF('Saisie des résultats'!I186=1,1,0)+IF('Saisie des résultats'!J186=1,1,0)+IF('Saisie des résultats'!K186=1,1,0)+IF('Saisie des résultats'!L186=1,1,0)+IF('Saisie des résultats'!M186=1,1,0))/11)</f>
      </c>
      <c r="D187" s="83">
        <f>IF(ISBLANK('Liste d''élèves'!C184),"",(IF('Saisie des résultats'!N186=1,1,0)+IF('Saisie des résultats'!O186=1,1,0)+IF('Saisie des résultats'!P186=1,1,0)+IF('Saisie des résultats'!Q186=1,1,0)+IF('Saisie des résultats'!R186=1,1,0)+IF('Saisie des résultats'!AC186=1,1,0)+IF('Saisie des résultats'!AD186=1,1,0)+IF('Saisie des résultats'!AE186=1,1,0)+IF('Saisie des résultats'!AF186=1,1,0)+IF('Saisie des résultats'!AG186=1,1,0)+IF('Saisie des résultats'!AH186=1,1,0)+IF('Saisie des résultats'!AI186=1,1,0)+IF('Saisie des résultats'!AJ186=1,1,0)+IF('Saisie des résultats'!AK186=1,1,0)+IF('Saisie des résultats'!AV186=1,1,0)+IF('Saisie des résultats'!AX186=1,1,0))/16)</f>
      </c>
      <c r="E187" s="83">
        <f>IF(ISBLANK('Liste d''élèves'!C184),"",(IF('Saisie des résultats'!S186=1,1,0)+IF('Saisie des résultats'!T186=1,1,0)+IF('Saisie des résultats'!U186=1,1,0)+IF('Saisie des résultats'!V186=1,1,0)+IF('Saisie des résultats'!AA186=1,1,0)+IF('Saisie des résultats'!AB186=1,1,0)+IF('Saisie des résultats'!AL186=1,1,0)+IF('Saisie des résultats'!AM186=1,1,0)+IF('Saisie des résultats'!AN186=1,1,0)+IF('Saisie des résultats'!AO186=1,1,0)+IF('Saisie des résultats'!AT186=1,1,0))/11)</f>
      </c>
      <c r="F187" s="83">
        <f>IF(ISBLANK('Liste d''élèves'!C184),"",(IF('Saisie des résultats'!W186=1,1,0)+IF('Saisie des résultats'!X186=1,1,0)+IF('Saisie des résultats'!Y186=1,1,0)+IF('Saisie des résultats'!Z186=1,1,0)+IF('Saisie des résultats'!AP186=1,1,0)+IF('Saisie des résultats'!AQ186=1,1,0)+IF('Saisie des résultats'!AR186=1,1,0)+IF('Saisie des résultats'!AS186=1,1,0)+IF('Saisie des résultats'!AU186=1,1,0)+IF('Saisie des résultats'!AW186=1,1,0))/10)</f>
      </c>
      <c r="G187" s="85">
        <f>IF(ISBLANK('Liste d''élèves'!C184),"",COUNTIF('Saisie des résultats'!C186:AX186,1)/48)</f>
      </c>
    </row>
    <row r="188" spans="2:7" ht="12.75">
      <c r="B188" s="14">
        <f>IF(ISBLANK('Liste d''élèves'!C185),"",('Liste d''élèves'!C185))</f>
      </c>
      <c r="C188" s="84">
        <f>IF(ISBLANK('Liste d''élèves'!C185),"",(IF('Saisie des résultats'!C187=1,1,0)+IF('Saisie des résultats'!D187=1,1,0)+IF('Saisie des résultats'!E187=1,1,0)+IF('Saisie des résultats'!F187=1,1,0)+IF('Saisie des résultats'!G187=1,1,0)+IF('Saisie des résultats'!H187=1,1,0)+IF('Saisie des résultats'!I187=1,1,0)+IF('Saisie des résultats'!J187=1,1,0)+IF('Saisie des résultats'!K187=1,1,0)+IF('Saisie des résultats'!L187=1,1,0)+IF('Saisie des résultats'!M187=1,1,0))/11)</f>
      </c>
      <c r="D188" s="83">
        <f>IF(ISBLANK('Liste d''élèves'!C185),"",(IF('Saisie des résultats'!N187=1,1,0)+IF('Saisie des résultats'!O187=1,1,0)+IF('Saisie des résultats'!P187=1,1,0)+IF('Saisie des résultats'!Q187=1,1,0)+IF('Saisie des résultats'!R187=1,1,0)+IF('Saisie des résultats'!AC187=1,1,0)+IF('Saisie des résultats'!AD187=1,1,0)+IF('Saisie des résultats'!AE187=1,1,0)+IF('Saisie des résultats'!AF187=1,1,0)+IF('Saisie des résultats'!AG187=1,1,0)+IF('Saisie des résultats'!AH187=1,1,0)+IF('Saisie des résultats'!AI187=1,1,0)+IF('Saisie des résultats'!AJ187=1,1,0)+IF('Saisie des résultats'!AK187=1,1,0)+IF('Saisie des résultats'!AV187=1,1,0)+IF('Saisie des résultats'!AX187=1,1,0))/16)</f>
      </c>
      <c r="E188" s="83">
        <f>IF(ISBLANK('Liste d''élèves'!C185),"",(IF('Saisie des résultats'!S187=1,1,0)+IF('Saisie des résultats'!T187=1,1,0)+IF('Saisie des résultats'!U187=1,1,0)+IF('Saisie des résultats'!V187=1,1,0)+IF('Saisie des résultats'!AA187=1,1,0)+IF('Saisie des résultats'!AB187=1,1,0)+IF('Saisie des résultats'!AL187=1,1,0)+IF('Saisie des résultats'!AM187=1,1,0)+IF('Saisie des résultats'!AN187=1,1,0)+IF('Saisie des résultats'!AO187=1,1,0)+IF('Saisie des résultats'!AT187=1,1,0))/11)</f>
      </c>
      <c r="F188" s="83">
        <f>IF(ISBLANK('Liste d''élèves'!C185),"",(IF('Saisie des résultats'!W187=1,1,0)+IF('Saisie des résultats'!X187=1,1,0)+IF('Saisie des résultats'!Y187=1,1,0)+IF('Saisie des résultats'!Z187=1,1,0)+IF('Saisie des résultats'!AP187=1,1,0)+IF('Saisie des résultats'!AQ187=1,1,0)+IF('Saisie des résultats'!AR187=1,1,0)+IF('Saisie des résultats'!AS187=1,1,0)+IF('Saisie des résultats'!AU187=1,1,0)+IF('Saisie des résultats'!AW187=1,1,0))/10)</f>
      </c>
      <c r="G188" s="85">
        <f>IF(ISBLANK('Liste d''élèves'!C185),"",COUNTIF('Saisie des résultats'!C187:AX187,1)/48)</f>
      </c>
    </row>
    <row r="189" spans="2:7" ht="12.75">
      <c r="B189" s="14">
        <f>IF(ISBLANK('Liste d''élèves'!C186),"",('Liste d''élèves'!C186))</f>
      </c>
      <c r="C189" s="84">
        <f>IF(ISBLANK('Liste d''élèves'!C186),"",(IF('Saisie des résultats'!C188=1,1,0)+IF('Saisie des résultats'!D188=1,1,0)+IF('Saisie des résultats'!E188=1,1,0)+IF('Saisie des résultats'!F188=1,1,0)+IF('Saisie des résultats'!G188=1,1,0)+IF('Saisie des résultats'!H188=1,1,0)+IF('Saisie des résultats'!I188=1,1,0)+IF('Saisie des résultats'!J188=1,1,0)+IF('Saisie des résultats'!K188=1,1,0)+IF('Saisie des résultats'!L188=1,1,0)+IF('Saisie des résultats'!M188=1,1,0))/11)</f>
      </c>
      <c r="D189" s="83">
        <f>IF(ISBLANK('Liste d''élèves'!C186),"",(IF('Saisie des résultats'!N188=1,1,0)+IF('Saisie des résultats'!O188=1,1,0)+IF('Saisie des résultats'!P188=1,1,0)+IF('Saisie des résultats'!Q188=1,1,0)+IF('Saisie des résultats'!R188=1,1,0)+IF('Saisie des résultats'!AC188=1,1,0)+IF('Saisie des résultats'!AD188=1,1,0)+IF('Saisie des résultats'!AE188=1,1,0)+IF('Saisie des résultats'!AF188=1,1,0)+IF('Saisie des résultats'!AG188=1,1,0)+IF('Saisie des résultats'!AH188=1,1,0)+IF('Saisie des résultats'!AI188=1,1,0)+IF('Saisie des résultats'!AJ188=1,1,0)+IF('Saisie des résultats'!AK188=1,1,0)+IF('Saisie des résultats'!AV188=1,1,0)+IF('Saisie des résultats'!AX188=1,1,0))/16)</f>
      </c>
      <c r="E189" s="83">
        <f>IF(ISBLANK('Liste d''élèves'!C186),"",(IF('Saisie des résultats'!S188=1,1,0)+IF('Saisie des résultats'!T188=1,1,0)+IF('Saisie des résultats'!U188=1,1,0)+IF('Saisie des résultats'!V188=1,1,0)+IF('Saisie des résultats'!AA188=1,1,0)+IF('Saisie des résultats'!AB188=1,1,0)+IF('Saisie des résultats'!AL188=1,1,0)+IF('Saisie des résultats'!AM188=1,1,0)+IF('Saisie des résultats'!AN188=1,1,0)+IF('Saisie des résultats'!AO188=1,1,0)+IF('Saisie des résultats'!AT188=1,1,0))/11)</f>
      </c>
      <c r="F189" s="83">
        <f>IF(ISBLANK('Liste d''élèves'!C186),"",(IF('Saisie des résultats'!W188=1,1,0)+IF('Saisie des résultats'!X188=1,1,0)+IF('Saisie des résultats'!Y188=1,1,0)+IF('Saisie des résultats'!Z188=1,1,0)+IF('Saisie des résultats'!AP188=1,1,0)+IF('Saisie des résultats'!AQ188=1,1,0)+IF('Saisie des résultats'!AR188=1,1,0)+IF('Saisie des résultats'!AS188=1,1,0)+IF('Saisie des résultats'!AU188=1,1,0)+IF('Saisie des résultats'!AW188=1,1,0))/10)</f>
      </c>
      <c r="G189" s="85">
        <f>IF(ISBLANK('Liste d''élèves'!C186),"",COUNTIF('Saisie des résultats'!C188:AX188,1)/48)</f>
      </c>
    </row>
    <row r="190" spans="2:7" ht="12.75">
      <c r="B190" s="14">
        <f>IF(ISBLANK('Liste d''élèves'!C187),"",('Liste d''élèves'!C187))</f>
      </c>
      <c r="C190" s="84">
        <f>IF(ISBLANK('Liste d''élèves'!C187),"",(IF('Saisie des résultats'!C189=1,1,0)+IF('Saisie des résultats'!D189=1,1,0)+IF('Saisie des résultats'!E189=1,1,0)+IF('Saisie des résultats'!F189=1,1,0)+IF('Saisie des résultats'!G189=1,1,0)+IF('Saisie des résultats'!H189=1,1,0)+IF('Saisie des résultats'!I189=1,1,0)+IF('Saisie des résultats'!J189=1,1,0)+IF('Saisie des résultats'!K189=1,1,0)+IF('Saisie des résultats'!L189=1,1,0)+IF('Saisie des résultats'!M189=1,1,0))/11)</f>
      </c>
      <c r="D190" s="83">
        <f>IF(ISBLANK('Liste d''élèves'!C187),"",(IF('Saisie des résultats'!N189=1,1,0)+IF('Saisie des résultats'!O189=1,1,0)+IF('Saisie des résultats'!P189=1,1,0)+IF('Saisie des résultats'!Q189=1,1,0)+IF('Saisie des résultats'!R189=1,1,0)+IF('Saisie des résultats'!AC189=1,1,0)+IF('Saisie des résultats'!AD189=1,1,0)+IF('Saisie des résultats'!AE189=1,1,0)+IF('Saisie des résultats'!AF189=1,1,0)+IF('Saisie des résultats'!AG189=1,1,0)+IF('Saisie des résultats'!AH189=1,1,0)+IF('Saisie des résultats'!AI189=1,1,0)+IF('Saisie des résultats'!AJ189=1,1,0)+IF('Saisie des résultats'!AK189=1,1,0)+IF('Saisie des résultats'!AV189=1,1,0)+IF('Saisie des résultats'!AX189=1,1,0))/16)</f>
      </c>
      <c r="E190" s="83">
        <f>IF(ISBLANK('Liste d''élèves'!C187),"",(IF('Saisie des résultats'!S189=1,1,0)+IF('Saisie des résultats'!T189=1,1,0)+IF('Saisie des résultats'!U189=1,1,0)+IF('Saisie des résultats'!V189=1,1,0)+IF('Saisie des résultats'!AA189=1,1,0)+IF('Saisie des résultats'!AB189=1,1,0)+IF('Saisie des résultats'!AL189=1,1,0)+IF('Saisie des résultats'!AM189=1,1,0)+IF('Saisie des résultats'!AN189=1,1,0)+IF('Saisie des résultats'!AO189=1,1,0)+IF('Saisie des résultats'!AT189=1,1,0))/11)</f>
      </c>
      <c r="F190" s="83">
        <f>IF(ISBLANK('Liste d''élèves'!C187),"",(IF('Saisie des résultats'!W189=1,1,0)+IF('Saisie des résultats'!X189=1,1,0)+IF('Saisie des résultats'!Y189=1,1,0)+IF('Saisie des résultats'!Z189=1,1,0)+IF('Saisie des résultats'!AP189=1,1,0)+IF('Saisie des résultats'!AQ189=1,1,0)+IF('Saisie des résultats'!AR189=1,1,0)+IF('Saisie des résultats'!AS189=1,1,0)+IF('Saisie des résultats'!AU189=1,1,0)+IF('Saisie des résultats'!AW189=1,1,0))/10)</f>
      </c>
      <c r="G190" s="85">
        <f>IF(ISBLANK('Liste d''élèves'!C187),"",COUNTIF('Saisie des résultats'!C189:AX189,1)/48)</f>
      </c>
    </row>
    <row r="191" spans="2:7" ht="12.75">
      <c r="B191" s="14">
        <f>IF(ISBLANK('Liste d''élèves'!C188),"",('Liste d''élèves'!C188))</f>
      </c>
      <c r="C191" s="84">
        <f>IF(ISBLANK('Liste d''élèves'!C188),"",(IF('Saisie des résultats'!C190=1,1,0)+IF('Saisie des résultats'!D190=1,1,0)+IF('Saisie des résultats'!E190=1,1,0)+IF('Saisie des résultats'!F190=1,1,0)+IF('Saisie des résultats'!G190=1,1,0)+IF('Saisie des résultats'!H190=1,1,0)+IF('Saisie des résultats'!I190=1,1,0)+IF('Saisie des résultats'!J190=1,1,0)+IF('Saisie des résultats'!K190=1,1,0)+IF('Saisie des résultats'!L190=1,1,0)+IF('Saisie des résultats'!M190=1,1,0))/11)</f>
      </c>
      <c r="D191" s="83">
        <f>IF(ISBLANK('Liste d''élèves'!C188),"",(IF('Saisie des résultats'!N190=1,1,0)+IF('Saisie des résultats'!O190=1,1,0)+IF('Saisie des résultats'!P190=1,1,0)+IF('Saisie des résultats'!Q190=1,1,0)+IF('Saisie des résultats'!R190=1,1,0)+IF('Saisie des résultats'!AC190=1,1,0)+IF('Saisie des résultats'!AD190=1,1,0)+IF('Saisie des résultats'!AE190=1,1,0)+IF('Saisie des résultats'!AF190=1,1,0)+IF('Saisie des résultats'!AG190=1,1,0)+IF('Saisie des résultats'!AH190=1,1,0)+IF('Saisie des résultats'!AI190=1,1,0)+IF('Saisie des résultats'!AJ190=1,1,0)+IF('Saisie des résultats'!AK190=1,1,0)+IF('Saisie des résultats'!AV190=1,1,0)+IF('Saisie des résultats'!AX190=1,1,0))/16)</f>
      </c>
      <c r="E191" s="83">
        <f>IF(ISBLANK('Liste d''élèves'!C188),"",(IF('Saisie des résultats'!S190=1,1,0)+IF('Saisie des résultats'!T190=1,1,0)+IF('Saisie des résultats'!U190=1,1,0)+IF('Saisie des résultats'!V190=1,1,0)+IF('Saisie des résultats'!AA190=1,1,0)+IF('Saisie des résultats'!AB190=1,1,0)+IF('Saisie des résultats'!AL190=1,1,0)+IF('Saisie des résultats'!AM190=1,1,0)+IF('Saisie des résultats'!AN190=1,1,0)+IF('Saisie des résultats'!AO190=1,1,0)+IF('Saisie des résultats'!AT190=1,1,0))/11)</f>
      </c>
      <c r="F191" s="83">
        <f>IF(ISBLANK('Liste d''élèves'!C188),"",(IF('Saisie des résultats'!W190=1,1,0)+IF('Saisie des résultats'!X190=1,1,0)+IF('Saisie des résultats'!Y190=1,1,0)+IF('Saisie des résultats'!Z190=1,1,0)+IF('Saisie des résultats'!AP190=1,1,0)+IF('Saisie des résultats'!AQ190=1,1,0)+IF('Saisie des résultats'!AR190=1,1,0)+IF('Saisie des résultats'!AS190=1,1,0)+IF('Saisie des résultats'!AU190=1,1,0)+IF('Saisie des résultats'!AW190=1,1,0))/10)</f>
      </c>
      <c r="G191" s="85">
        <f>IF(ISBLANK('Liste d''élèves'!C188),"",COUNTIF('Saisie des résultats'!C190:AX190,1)/48)</f>
      </c>
    </row>
    <row r="192" spans="2:7" ht="12.75">
      <c r="B192" s="14">
        <f>IF(ISBLANK('Liste d''élèves'!C189),"",('Liste d''élèves'!C189))</f>
      </c>
      <c r="C192" s="84">
        <f>IF(ISBLANK('Liste d''élèves'!C189),"",(IF('Saisie des résultats'!C191=1,1,0)+IF('Saisie des résultats'!D191=1,1,0)+IF('Saisie des résultats'!E191=1,1,0)+IF('Saisie des résultats'!F191=1,1,0)+IF('Saisie des résultats'!G191=1,1,0)+IF('Saisie des résultats'!H191=1,1,0)+IF('Saisie des résultats'!I191=1,1,0)+IF('Saisie des résultats'!J191=1,1,0)+IF('Saisie des résultats'!K191=1,1,0)+IF('Saisie des résultats'!L191=1,1,0)+IF('Saisie des résultats'!M191=1,1,0))/11)</f>
      </c>
      <c r="D192" s="83">
        <f>IF(ISBLANK('Liste d''élèves'!C189),"",(IF('Saisie des résultats'!N191=1,1,0)+IF('Saisie des résultats'!O191=1,1,0)+IF('Saisie des résultats'!P191=1,1,0)+IF('Saisie des résultats'!Q191=1,1,0)+IF('Saisie des résultats'!R191=1,1,0)+IF('Saisie des résultats'!AC191=1,1,0)+IF('Saisie des résultats'!AD191=1,1,0)+IF('Saisie des résultats'!AE191=1,1,0)+IF('Saisie des résultats'!AF191=1,1,0)+IF('Saisie des résultats'!AG191=1,1,0)+IF('Saisie des résultats'!AH191=1,1,0)+IF('Saisie des résultats'!AI191=1,1,0)+IF('Saisie des résultats'!AJ191=1,1,0)+IF('Saisie des résultats'!AK191=1,1,0)+IF('Saisie des résultats'!AV191=1,1,0)+IF('Saisie des résultats'!AX191=1,1,0))/16)</f>
      </c>
      <c r="E192" s="83">
        <f>IF(ISBLANK('Liste d''élèves'!C189),"",(IF('Saisie des résultats'!S191=1,1,0)+IF('Saisie des résultats'!T191=1,1,0)+IF('Saisie des résultats'!U191=1,1,0)+IF('Saisie des résultats'!V191=1,1,0)+IF('Saisie des résultats'!AA191=1,1,0)+IF('Saisie des résultats'!AB191=1,1,0)+IF('Saisie des résultats'!AL191=1,1,0)+IF('Saisie des résultats'!AM191=1,1,0)+IF('Saisie des résultats'!AN191=1,1,0)+IF('Saisie des résultats'!AO191=1,1,0)+IF('Saisie des résultats'!AT191=1,1,0))/11)</f>
      </c>
      <c r="F192" s="83">
        <f>IF(ISBLANK('Liste d''élèves'!C189),"",(IF('Saisie des résultats'!W191=1,1,0)+IF('Saisie des résultats'!X191=1,1,0)+IF('Saisie des résultats'!Y191=1,1,0)+IF('Saisie des résultats'!Z191=1,1,0)+IF('Saisie des résultats'!AP191=1,1,0)+IF('Saisie des résultats'!AQ191=1,1,0)+IF('Saisie des résultats'!AR191=1,1,0)+IF('Saisie des résultats'!AS191=1,1,0)+IF('Saisie des résultats'!AU191=1,1,0)+IF('Saisie des résultats'!AW191=1,1,0))/10)</f>
      </c>
      <c r="G192" s="85">
        <f>IF(ISBLANK('Liste d''élèves'!C189),"",COUNTIF('Saisie des résultats'!C191:AX191,1)/48)</f>
      </c>
    </row>
    <row r="193" spans="2:7" ht="12.75">
      <c r="B193" s="14">
        <f>IF(ISBLANK('Liste d''élèves'!C190),"",('Liste d''élèves'!C190))</f>
      </c>
      <c r="C193" s="84">
        <f>IF(ISBLANK('Liste d''élèves'!C190),"",(IF('Saisie des résultats'!C192=1,1,0)+IF('Saisie des résultats'!D192=1,1,0)+IF('Saisie des résultats'!E192=1,1,0)+IF('Saisie des résultats'!F192=1,1,0)+IF('Saisie des résultats'!G192=1,1,0)+IF('Saisie des résultats'!H192=1,1,0)+IF('Saisie des résultats'!I192=1,1,0)+IF('Saisie des résultats'!J192=1,1,0)+IF('Saisie des résultats'!K192=1,1,0)+IF('Saisie des résultats'!L192=1,1,0)+IF('Saisie des résultats'!M192=1,1,0))/11)</f>
      </c>
      <c r="D193" s="83">
        <f>IF(ISBLANK('Liste d''élèves'!C190),"",(IF('Saisie des résultats'!N192=1,1,0)+IF('Saisie des résultats'!O192=1,1,0)+IF('Saisie des résultats'!P192=1,1,0)+IF('Saisie des résultats'!Q192=1,1,0)+IF('Saisie des résultats'!R192=1,1,0)+IF('Saisie des résultats'!AC192=1,1,0)+IF('Saisie des résultats'!AD192=1,1,0)+IF('Saisie des résultats'!AE192=1,1,0)+IF('Saisie des résultats'!AF192=1,1,0)+IF('Saisie des résultats'!AG192=1,1,0)+IF('Saisie des résultats'!AH192=1,1,0)+IF('Saisie des résultats'!AI192=1,1,0)+IF('Saisie des résultats'!AJ192=1,1,0)+IF('Saisie des résultats'!AK192=1,1,0)+IF('Saisie des résultats'!AV192=1,1,0)+IF('Saisie des résultats'!AX192=1,1,0))/16)</f>
      </c>
      <c r="E193" s="83">
        <f>IF(ISBLANK('Liste d''élèves'!C190),"",(IF('Saisie des résultats'!S192=1,1,0)+IF('Saisie des résultats'!T192=1,1,0)+IF('Saisie des résultats'!U192=1,1,0)+IF('Saisie des résultats'!V192=1,1,0)+IF('Saisie des résultats'!AA192=1,1,0)+IF('Saisie des résultats'!AB192=1,1,0)+IF('Saisie des résultats'!AL192=1,1,0)+IF('Saisie des résultats'!AM192=1,1,0)+IF('Saisie des résultats'!AN192=1,1,0)+IF('Saisie des résultats'!AO192=1,1,0)+IF('Saisie des résultats'!AT192=1,1,0))/11)</f>
      </c>
      <c r="F193" s="83">
        <f>IF(ISBLANK('Liste d''élèves'!C190),"",(IF('Saisie des résultats'!W192=1,1,0)+IF('Saisie des résultats'!X192=1,1,0)+IF('Saisie des résultats'!Y192=1,1,0)+IF('Saisie des résultats'!Z192=1,1,0)+IF('Saisie des résultats'!AP192=1,1,0)+IF('Saisie des résultats'!AQ192=1,1,0)+IF('Saisie des résultats'!AR192=1,1,0)+IF('Saisie des résultats'!AS192=1,1,0)+IF('Saisie des résultats'!AU192=1,1,0)+IF('Saisie des résultats'!AW192=1,1,0))/10)</f>
      </c>
      <c r="G193" s="85">
        <f>IF(ISBLANK('Liste d''élèves'!C190),"",COUNTIF('Saisie des résultats'!C192:AX192,1)/48)</f>
      </c>
    </row>
    <row r="194" spans="2:7" ht="12.75">
      <c r="B194" s="14">
        <f>IF(ISBLANK('Liste d''élèves'!C191),"",('Liste d''élèves'!C191))</f>
      </c>
      <c r="C194" s="84">
        <f>IF(ISBLANK('Liste d''élèves'!C191),"",(IF('Saisie des résultats'!C193=1,1,0)+IF('Saisie des résultats'!D193=1,1,0)+IF('Saisie des résultats'!E193=1,1,0)+IF('Saisie des résultats'!F193=1,1,0)+IF('Saisie des résultats'!G193=1,1,0)+IF('Saisie des résultats'!H193=1,1,0)+IF('Saisie des résultats'!I193=1,1,0)+IF('Saisie des résultats'!J193=1,1,0)+IF('Saisie des résultats'!K193=1,1,0)+IF('Saisie des résultats'!L193=1,1,0)+IF('Saisie des résultats'!M193=1,1,0))/11)</f>
      </c>
      <c r="D194" s="83">
        <f>IF(ISBLANK('Liste d''élèves'!C191),"",(IF('Saisie des résultats'!N193=1,1,0)+IF('Saisie des résultats'!O193=1,1,0)+IF('Saisie des résultats'!P193=1,1,0)+IF('Saisie des résultats'!Q193=1,1,0)+IF('Saisie des résultats'!R193=1,1,0)+IF('Saisie des résultats'!AC193=1,1,0)+IF('Saisie des résultats'!AD193=1,1,0)+IF('Saisie des résultats'!AE193=1,1,0)+IF('Saisie des résultats'!AF193=1,1,0)+IF('Saisie des résultats'!AG193=1,1,0)+IF('Saisie des résultats'!AH193=1,1,0)+IF('Saisie des résultats'!AI193=1,1,0)+IF('Saisie des résultats'!AJ193=1,1,0)+IF('Saisie des résultats'!AK193=1,1,0)+IF('Saisie des résultats'!AV193=1,1,0)+IF('Saisie des résultats'!AX193=1,1,0))/16)</f>
      </c>
      <c r="E194" s="83">
        <f>IF(ISBLANK('Liste d''élèves'!C191),"",(IF('Saisie des résultats'!S193=1,1,0)+IF('Saisie des résultats'!T193=1,1,0)+IF('Saisie des résultats'!U193=1,1,0)+IF('Saisie des résultats'!V193=1,1,0)+IF('Saisie des résultats'!AA193=1,1,0)+IF('Saisie des résultats'!AB193=1,1,0)+IF('Saisie des résultats'!AL193=1,1,0)+IF('Saisie des résultats'!AM193=1,1,0)+IF('Saisie des résultats'!AN193=1,1,0)+IF('Saisie des résultats'!AO193=1,1,0)+IF('Saisie des résultats'!AT193=1,1,0))/11)</f>
      </c>
      <c r="F194" s="83">
        <f>IF(ISBLANK('Liste d''élèves'!C191),"",(IF('Saisie des résultats'!W193=1,1,0)+IF('Saisie des résultats'!X193=1,1,0)+IF('Saisie des résultats'!Y193=1,1,0)+IF('Saisie des résultats'!Z193=1,1,0)+IF('Saisie des résultats'!AP193=1,1,0)+IF('Saisie des résultats'!AQ193=1,1,0)+IF('Saisie des résultats'!AR193=1,1,0)+IF('Saisie des résultats'!AS193=1,1,0)+IF('Saisie des résultats'!AU193=1,1,0)+IF('Saisie des résultats'!AW193=1,1,0))/10)</f>
      </c>
      <c r="G194" s="85">
        <f>IF(ISBLANK('Liste d''élèves'!C191),"",COUNTIF('Saisie des résultats'!C193:AX193,1)/48)</f>
      </c>
    </row>
    <row r="195" spans="2:7" ht="12.75">
      <c r="B195" s="14">
        <f>IF(ISBLANK('Liste d''élèves'!C192),"",('Liste d''élèves'!C192))</f>
      </c>
      <c r="C195" s="84">
        <f>IF(ISBLANK('Liste d''élèves'!C192),"",(IF('Saisie des résultats'!C194=1,1,0)+IF('Saisie des résultats'!D194=1,1,0)+IF('Saisie des résultats'!E194=1,1,0)+IF('Saisie des résultats'!F194=1,1,0)+IF('Saisie des résultats'!G194=1,1,0)+IF('Saisie des résultats'!H194=1,1,0)+IF('Saisie des résultats'!I194=1,1,0)+IF('Saisie des résultats'!J194=1,1,0)+IF('Saisie des résultats'!K194=1,1,0)+IF('Saisie des résultats'!L194=1,1,0)+IF('Saisie des résultats'!M194=1,1,0))/11)</f>
      </c>
      <c r="D195" s="83">
        <f>IF(ISBLANK('Liste d''élèves'!C192),"",(IF('Saisie des résultats'!N194=1,1,0)+IF('Saisie des résultats'!O194=1,1,0)+IF('Saisie des résultats'!P194=1,1,0)+IF('Saisie des résultats'!Q194=1,1,0)+IF('Saisie des résultats'!R194=1,1,0)+IF('Saisie des résultats'!AC194=1,1,0)+IF('Saisie des résultats'!AD194=1,1,0)+IF('Saisie des résultats'!AE194=1,1,0)+IF('Saisie des résultats'!AF194=1,1,0)+IF('Saisie des résultats'!AG194=1,1,0)+IF('Saisie des résultats'!AH194=1,1,0)+IF('Saisie des résultats'!AI194=1,1,0)+IF('Saisie des résultats'!AJ194=1,1,0)+IF('Saisie des résultats'!AK194=1,1,0)+IF('Saisie des résultats'!AV194=1,1,0)+IF('Saisie des résultats'!AX194=1,1,0))/16)</f>
      </c>
      <c r="E195" s="83">
        <f>IF(ISBLANK('Liste d''élèves'!C192),"",(IF('Saisie des résultats'!S194=1,1,0)+IF('Saisie des résultats'!T194=1,1,0)+IF('Saisie des résultats'!U194=1,1,0)+IF('Saisie des résultats'!V194=1,1,0)+IF('Saisie des résultats'!AA194=1,1,0)+IF('Saisie des résultats'!AB194=1,1,0)+IF('Saisie des résultats'!AL194=1,1,0)+IF('Saisie des résultats'!AM194=1,1,0)+IF('Saisie des résultats'!AN194=1,1,0)+IF('Saisie des résultats'!AO194=1,1,0)+IF('Saisie des résultats'!AT194=1,1,0))/11)</f>
      </c>
      <c r="F195" s="83">
        <f>IF(ISBLANK('Liste d''élèves'!C192),"",(IF('Saisie des résultats'!W194=1,1,0)+IF('Saisie des résultats'!X194=1,1,0)+IF('Saisie des résultats'!Y194=1,1,0)+IF('Saisie des résultats'!Z194=1,1,0)+IF('Saisie des résultats'!AP194=1,1,0)+IF('Saisie des résultats'!AQ194=1,1,0)+IF('Saisie des résultats'!AR194=1,1,0)+IF('Saisie des résultats'!AS194=1,1,0)+IF('Saisie des résultats'!AU194=1,1,0)+IF('Saisie des résultats'!AW194=1,1,0))/10)</f>
      </c>
      <c r="G195" s="85">
        <f>IF(ISBLANK('Liste d''élèves'!C192),"",COUNTIF('Saisie des résultats'!C194:AX194,1)/48)</f>
      </c>
    </row>
    <row r="196" spans="2:7" ht="12.75">
      <c r="B196" s="14">
        <f>IF(ISBLANK('Liste d''élèves'!C193),"",('Liste d''élèves'!C193))</f>
      </c>
      <c r="C196" s="84">
        <f>IF(ISBLANK('Liste d''élèves'!C193),"",(IF('Saisie des résultats'!C195=1,1,0)+IF('Saisie des résultats'!D195=1,1,0)+IF('Saisie des résultats'!E195=1,1,0)+IF('Saisie des résultats'!F195=1,1,0)+IF('Saisie des résultats'!G195=1,1,0)+IF('Saisie des résultats'!H195=1,1,0)+IF('Saisie des résultats'!I195=1,1,0)+IF('Saisie des résultats'!J195=1,1,0)+IF('Saisie des résultats'!K195=1,1,0)+IF('Saisie des résultats'!L195=1,1,0)+IF('Saisie des résultats'!M195=1,1,0))/11)</f>
      </c>
      <c r="D196" s="83">
        <f>IF(ISBLANK('Liste d''élèves'!C193),"",(IF('Saisie des résultats'!N195=1,1,0)+IF('Saisie des résultats'!O195=1,1,0)+IF('Saisie des résultats'!P195=1,1,0)+IF('Saisie des résultats'!Q195=1,1,0)+IF('Saisie des résultats'!R195=1,1,0)+IF('Saisie des résultats'!AC195=1,1,0)+IF('Saisie des résultats'!AD195=1,1,0)+IF('Saisie des résultats'!AE195=1,1,0)+IF('Saisie des résultats'!AF195=1,1,0)+IF('Saisie des résultats'!AG195=1,1,0)+IF('Saisie des résultats'!AH195=1,1,0)+IF('Saisie des résultats'!AI195=1,1,0)+IF('Saisie des résultats'!AJ195=1,1,0)+IF('Saisie des résultats'!AK195=1,1,0)+IF('Saisie des résultats'!AV195=1,1,0)+IF('Saisie des résultats'!AX195=1,1,0))/16)</f>
      </c>
      <c r="E196" s="83">
        <f>IF(ISBLANK('Liste d''élèves'!C193),"",(IF('Saisie des résultats'!S195=1,1,0)+IF('Saisie des résultats'!T195=1,1,0)+IF('Saisie des résultats'!U195=1,1,0)+IF('Saisie des résultats'!V195=1,1,0)+IF('Saisie des résultats'!AA195=1,1,0)+IF('Saisie des résultats'!AB195=1,1,0)+IF('Saisie des résultats'!AL195=1,1,0)+IF('Saisie des résultats'!AM195=1,1,0)+IF('Saisie des résultats'!AN195=1,1,0)+IF('Saisie des résultats'!AO195=1,1,0)+IF('Saisie des résultats'!AT195=1,1,0))/11)</f>
      </c>
      <c r="F196" s="83">
        <f>IF(ISBLANK('Liste d''élèves'!C193),"",(IF('Saisie des résultats'!W195=1,1,0)+IF('Saisie des résultats'!X195=1,1,0)+IF('Saisie des résultats'!Y195=1,1,0)+IF('Saisie des résultats'!Z195=1,1,0)+IF('Saisie des résultats'!AP195=1,1,0)+IF('Saisie des résultats'!AQ195=1,1,0)+IF('Saisie des résultats'!AR195=1,1,0)+IF('Saisie des résultats'!AS195=1,1,0)+IF('Saisie des résultats'!AU195=1,1,0)+IF('Saisie des résultats'!AW195=1,1,0))/10)</f>
      </c>
      <c r="G196" s="85">
        <f>IF(ISBLANK('Liste d''élèves'!C193),"",COUNTIF('Saisie des résultats'!C195:AX195,1)/48)</f>
      </c>
    </row>
    <row r="197" spans="2:7" ht="12.75">
      <c r="B197" s="14">
        <f>IF(ISBLANK('Liste d''élèves'!C194),"",('Liste d''élèves'!C194))</f>
      </c>
      <c r="C197" s="84">
        <f>IF(ISBLANK('Liste d''élèves'!C194),"",(IF('Saisie des résultats'!C196=1,1,0)+IF('Saisie des résultats'!D196=1,1,0)+IF('Saisie des résultats'!E196=1,1,0)+IF('Saisie des résultats'!F196=1,1,0)+IF('Saisie des résultats'!G196=1,1,0)+IF('Saisie des résultats'!H196=1,1,0)+IF('Saisie des résultats'!I196=1,1,0)+IF('Saisie des résultats'!J196=1,1,0)+IF('Saisie des résultats'!K196=1,1,0)+IF('Saisie des résultats'!L196=1,1,0)+IF('Saisie des résultats'!M196=1,1,0))/11)</f>
      </c>
      <c r="D197" s="83">
        <f>IF(ISBLANK('Liste d''élèves'!C194),"",(IF('Saisie des résultats'!N196=1,1,0)+IF('Saisie des résultats'!O196=1,1,0)+IF('Saisie des résultats'!P196=1,1,0)+IF('Saisie des résultats'!Q196=1,1,0)+IF('Saisie des résultats'!R196=1,1,0)+IF('Saisie des résultats'!AC196=1,1,0)+IF('Saisie des résultats'!AD196=1,1,0)+IF('Saisie des résultats'!AE196=1,1,0)+IF('Saisie des résultats'!AF196=1,1,0)+IF('Saisie des résultats'!AG196=1,1,0)+IF('Saisie des résultats'!AH196=1,1,0)+IF('Saisie des résultats'!AI196=1,1,0)+IF('Saisie des résultats'!AJ196=1,1,0)+IF('Saisie des résultats'!AK196=1,1,0)+IF('Saisie des résultats'!AV196=1,1,0)+IF('Saisie des résultats'!AX196=1,1,0))/16)</f>
      </c>
      <c r="E197" s="83">
        <f>IF(ISBLANK('Liste d''élèves'!C194),"",(IF('Saisie des résultats'!S196=1,1,0)+IF('Saisie des résultats'!T196=1,1,0)+IF('Saisie des résultats'!U196=1,1,0)+IF('Saisie des résultats'!V196=1,1,0)+IF('Saisie des résultats'!AA196=1,1,0)+IF('Saisie des résultats'!AB196=1,1,0)+IF('Saisie des résultats'!AL196=1,1,0)+IF('Saisie des résultats'!AM196=1,1,0)+IF('Saisie des résultats'!AN196=1,1,0)+IF('Saisie des résultats'!AO196=1,1,0)+IF('Saisie des résultats'!AT196=1,1,0))/11)</f>
      </c>
      <c r="F197" s="83">
        <f>IF(ISBLANK('Liste d''élèves'!C194),"",(IF('Saisie des résultats'!W196=1,1,0)+IF('Saisie des résultats'!X196=1,1,0)+IF('Saisie des résultats'!Y196=1,1,0)+IF('Saisie des résultats'!Z196=1,1,0)+IF('Saisie des résultats'!AP196=1,1,0)+IF('Saisie des résultats'!AQ196=1,1,0)+IF('Saisie des résultats'!AR196=1,1,0)+IF('Saisie des résultats'!AS196=1,1,0)+IF('Saisie des résultats'!AU196=1,1,0)+IF('Saisie des résultats'!AW196=1,1,0))/10)</f>
      </c>
      <c r="G197" s="85">
        <f>IF(ISBLANK('Liste d''élèves'!C194),"",COUNTIF('Saisie des résultats'!C196:AX196,1)/48)</f>
      </c>
    </row>
    <row r="198" spans="2:7" ht="12.75">
      <c r="B198" s="14">
        <f>IF(ISBLANK('Liste d''élèves'!C195),"",('Liste d''élèves'!C195))</f>
      </c>
      <c r="C198" s="84">
        <f>IF(ISBLANK('Liste d''élèves'!C195),"",(IF('Saisie des résultats'!C197=1,1,0)+IF('Saisie des résultats'!D197=1,1,0)+IF('Saisie des résultats'!E197=1,1,0)+IF('Saisie des résultats'!F197=1,1,0)+IF('Saisie des résultats'!G197=1,1,0)+IF('Saisie des résultats'!H197=1,1,0)+IF('Saisie des résultats'!I197=1,1,0)+IF('Saisie des résultats'!J197=1,1,0)+IF('Saisie des résultats'!K197=1,1,0)+IF('Saisie des résultats'!L197=1,1,0)+IF('Saisie des résultats'!M197=1,1,0))/11)</f>
      </c>
      <c r="D198" s="83">
        <f>IF(ISBLANK('Liste d''élèves'!C195),"",(IF('Saisie des résultats'!N197=1,1,0)+IF('Saisie des résultats'!O197=1,1,0)+IF('Saisie des résultats'!P197=1,1,0)+IF('Saisie des résultats'!Q197=1,1,0)+IF('Saisie des résultats'!R197=1,1,0)+IF('Saisie des résultats'!AC197=1,1,0)+IF('Saisie des résultats'!AD197=1,1,0)+IF('Saisie des résultats'!AE197=1,1,0)+IF('Saisie des résultats'!AF197=1,1,0)+IF('Saisie des résultats'!AG197=1,1,0)+IF('Saisie des résultats'!AH197=1,1,0)+IF('Saisie des résultats'!AI197=1,1,0)+IF('Saisie des résultats'!AJ197=1,1,0)+IF('Saisie des résultats'!AK197=1,1,0)+IF('Saisie des résultats'!AV197=1,1,0)+IF('Saisie des résultats'!AX197=1,1,0))/16)</f>
      </c>
      <c r="E198" s="83">
        <f>IF(ISBLANK('Liste d''élèves'!C195),"",(IF('Saisie des résultats'!S197=1,1,0)+IF('Saisie des résultats'!T197=1,1,0)+IF('Saisie des résultats'!U197=1,1,0)+IF('Saisie des résultats'!V197=1,1,0)+IF('Saisie des résultats'!AA197=1,1,0)+IF('Saisie des résultats'!AB197=1,1,0)+IF('Saisie des résultats'!AL197=1,1,0)+IF('Saisie des résultats'!AM197=1,1,0)+IF('Saisie des résultats'!AN197=1,1,0)+IF('Saisie des résultats'!AO197=1,1,0)+IF('Saisie des résultats'!AT197=1,1,0))/11)</f>
      </c>
      <c r="F198" s="83">
        <f>IF(ISBLANK('Liste d''élèves'!C195),"",(IF('Saisie des résultats'!W197=1,1,0)+IF('Saisie des résultats'!X197=1,1,0)+IF('Saisie des résultats'!Y197=1,1,0)+IF('Saisie des résultats'!Z197=1,1,0)+IF('Saisie des résultats'!AP197=1,1,0)+IF('Saisie des résultats'!AQ197=1,1,0)+IF('Saisie des résultats'!AR197=1,1,0)+IF('Saisie des résultats'!AS197=1,1,0)+IF('Saisie des résultats'!AU197=1,1,0)+IF('Saisie des résultats'!AW197=1,1,0))/10)</f>
      </c>
      <c r="G198" s="85">
        <f>IF(ISBLANK('Liste d''élèves'!C195),"",COUNTIF('Saisie des résultats'!C197:AX197,1)/48)</f>
      </c>
    </row>
    <row r="199" spans="2:7" ht="12.75">
      <c r="B199" s="14">
        <f>IF(ISBLANK('Liste d''élèves'!C196),"",('Liste d''élèves'!C196))</f>
      </c>
      <c r="C199" s="84">
        <f>IF(ISBLANK('Liste d''élèves'!C196),"",(IF('Saisie des résultats'!C198=1,1,0)+IF('Saisie des résultats'!D198=1,1,0)+IF('Saisie des résultats'!E198=1,1,0)+IF('Saisie des résultats'!F198=1,1,0)+IF('Saisie des résultats'!G198=1,1,0)+IF('Saisie des résultats'!H198=1,1,0)+IF('Saisie des résultats'!I198=1,1,0)+IF('Saisie des résultats'!J198=1,1,0)+IF('Saisie des résultats'!K198=1,1,0)+IF('Saisie des résultats'!L198=1,1,0)+IF('Saisie des résultats'!M198=1,1,0))/11)</f>
      </c>
      <c r="D199" s="83">
        <f>IF(ISBLANK('Liste d''élèves'!C196),"",(IF('Saisie des résultats'!N198=1,1,0)+IF('Saisie des résultats'!O198=1,1,0)+IF('Saisie des résultats'!P198=1,1,0)+IF('Saisie des résultats'!Q198=1,1,0)+IF('Saisie des résultats'!R198=1,1,0)+IF('Saisie des résultats'!AC198=1,1,0)+IF('Saisie des résultats'!AD198=1,1,0)+IF('Saisie des résultats'!AE198=1,1,0)+IF('Saisie des résultats'!AF198=1,1,0)+IF('Saisie des résultats'!AG198=1,1,0)+IF('Saisie des résultats'!AH198=1,1,0)+IF('Saisie des résultats'!AI198=1,1,0)+IF('Saisie des résultats'!AJ198=1,1,0)+IF('Saisie des résultats'!AK198=1,1,0)+IF('Saisie des résultats'!AV198=1,1,0)+IF('Saisie des résultats'!AX198=1,1,0))/16)</f>
      </c>
      <c r="E199" s="83">
        <f>IF(ISBLANK('Liste d''élèves'!C196),"",(IF('Saisie des résultats'!S198=1,1,0)+IF('Saisie des résultats'!T198=1,1,0)+IF('Saisie des résultats'!U198=1,1,0)+IF('Saisie des résultats'!V198=1,1,0)+IF('Saisie des résultats'!AA198=1,1,0)+IF('Saisie des résultats'!AB198=1,1,0)+IF('Saisie des résultats'!AL198=1,1,0)+IF('Saisie des résultats'!AM198=1,1,0)+IF('Saisie des résultats'!AN198=1,1,0)+IF('Saisie des résultats'!AO198=1,1,0)+IF('Saisie des résultats'!AT198=1,1,0))/11)</f>
      </c>
      <c r="F199" s="83">
        <f>IF(ISBLANK('Liste d''élèves'!C196),"",(IF('Saisie des résultats'!W198=1,1,0)+IF('Saisie des résultats'!X198=1,1,0)+IF('Saisie des résultats'!Y198=1,1,0)+IF('Saisie des résultats'!Z198=1,1,0)+IF('Saisie des résultats'!AP198=1,1,0)+IF('Saisie des résultats'!AQ198=1,1,0)+IF('Saisie des résultats'!AR198=1,1,0)+IF('Saisie des résultats'!AS198=1,1,0)+IF('Saisie des résultats'!AU198=1,1,0)+IF('Saisie des résultats'!AW198=1,1,0))/10)</f>
      </c>
      <c r="G199" s="85">
        <f>IF(ISBLANK('Liste d''élèves'!C196),"",COUNTIF('Saisie des résultats'!C198:AX198,1)/48)</f>
      </c>
    </row>
    <row r="200" spans="2:7" ht="12.75">
      <c r="B200" s="14">
        <f>IF(ISBLANK('Liste d''élèves'!C197),"",('Liste d''élèves'!C197))</f>
      </c>
      <c r="C200" s="84">
        <f>IF(ISBLANK('Liste d''élèves'!C197),"",(IF('Saisie des résultats'!C199=1,1,0)+IF('Saisie des résultats'!D199=1,1,0)+IF('Saisie des résultats'!E199=1,1,0)+IF('Saisie des résultats'!F199=1,1,0)+IF('Saisie des résultats'!G199=1,1,0)+IF('Saisie des résultats'!H199=1,1,0)+IF('Saisie des résultats'!I199=1,1,0)+IF('Saisie des résultats'!J199=1,1,0)+IF('Saisie des résultats'!K199=1,1,0)+IF('Saisie des résultats'!L199=1,1,0)+IF('Saisie des résultats'!M199=1,1,0))/11)</f>
      </c>
      <c r="D200" s="83">
        <f>IF(ISBLANK('Liste d''élèves'!C197),"",(IF('Saisie des résultats'!N199=1,1,0)+IF('Saisie des résultats'!O199=1,1,0)+IF('Saisie des résultats'!P199=1,1,0)+IF('Saisie des résultats'!Q199=1,1,0)+IF('Saisie des résultats'!R199=1,1,0)+IF('Saisie des résultats'!AC199=1,1,0)+IF('Saisie des résultats'!AD199=1,1,0)+IF('Saisie des résultats'!AE199=1,1,0)+IF('Saisie des résultats'!AF199=1,1,0)+IF('Saisie des résultats'!AG199=1,1,0)+IF('Saisie des résultats'!AH199=1,1,0)+IF('Saisie des résultats'!AI199=1,1,0)+IF('Saisie des résultats'!AJ199=1,1,0)+IF('Saisie des résultats'!AK199=1,1,0)+IF('Saisie des résultats'!AV199=1,1,0)+IF('Saisie des résultats'!AX199=1,1,0))/16)</f>
      </c>
      <c r="E200" s="83">
        <f>IF(ISBLANK('Liste d''élèves'!C197),"",(IF('Saisie des résultats'!S199=1,1,0)+IF('Saisie des résultats'!T199=1,1,0)+IF('Saisie des résultats'!U199=1,1,0)+IF('Saisie des résultats'!V199=1,1,0)+IF('Saisie des résultats'!AA199=1,1,0)+IF('Saisie des résultats'!AB199=1,1,0)+IF('Saisie des résultats'!AL199=1,1,0)+IF('Saisie des résultats'!AM199=1,1,0)+IF('Saisie des résultats'!AN199=1,1,0)+IF('Saisie des résultats'!AO199=1,1,0)+IF('Saisie des résultats'!AT199=1,1,0))/11)</f>
      </c>
      <c r="F200" s="83">
        <f>IF(ISBLANK('Liste d''élèves'!C197),"",(IF('Saisie des résultats'!W199=1,1,0)+IF('Saisie des résultats'!X199=1,1,0)+IF('Saisie des résultats'!Y199=1,1,0)+IF('Saisie des résultats'!Z199=1,1,0)+IF('Saisie des résultats'!AP199=1,1,0)+IF('Saisie des résultats'!AQ199=1,1,0)+IF('Saisie des résultats'!AR199=1,1,0)+IF('Saisie des résultats'!AS199=1,1,0)+IF('Saisie des résultats'!AU199=1,1,0)+IF('Saisie des résultats'!AW199=1,1,0))/10)</f>
      </c>
      <c r="G200" s="85">
        <f>IF(ISBLANK('Liste d''élèves'!C197),"",COUNTIF('Saisie des résultats'!C199:AX199,1)/48)</f>
      </c>
    </row>
    <row r="201" spans="2:7" ht="12.75">
      <c r="B201" s="14">
        <f>IF(ISBLANK('Liste d''élèves'!C198),"",('Liste d''élèves'!C198))</f>
      </c>
      <c r="C201" s="84">
        <f>IF(ISBLANK('Liste d''élèves'!C198),"",(IF('Saisie des résultats'!C200=1,1,0)+IF('Saisie des résultats'!D200=1,1,0)+IF('Saisie des résultats'!E200=1,1,0)+IF('Saisie des résultats'!F200=1,1,0)+IF('Saisie des résultats'!G200=1,1,0)+IF('Saisie des résultats'!H200=1,1,0)+IF('Saisie des résultats'!I200=1,1,0)+IF('Saisie des résultats'!J200=1,1,0)+IF('Saisie des résultats'!K200=1,1,0)+IF('Saisie des résultats'!L200=1,1,0)+IF('Saisie des résultats'!M200=1,1,0))/11)</f>
      </c>
      <c r="D201" s="83">
        <f>IF(ISBLANK('Liste d''élèves'!C198),"",(IF('Saisie des résultats'!N200=1,1,0)+IF('Saisie des résultats'!O200=1,1,0)+IF('Saisie des résultats'!P200=1,1,0)+IF('Saisie des résultats'!Q200=1,1,0)+IF('Saisie des résultats'!R200=1,1,0)+IF('Saisie des résultats'!AC200=1,1,0)+IF('Saisie des résultats'!AD200=1,1,0)+IF('Saisie des résultats'!AE200=1,1,0)+IF('Saisie des résultats'!AF200=1,1,0)+IF('Saisie des résultats'!AG200=1,1,0)+IF('Saisie des résultats'!AH200=1,1,0)+IF('Saisie des résultats'!AI200=1,1,0)+IF('Saisie des résultats'!AJ200=1,1,0)+IF('Saisie des résultats'!AK200=1,1,0)+IF('Saisie des résultats'!AV200=1,1,0)+IF('Saisie des résultats'!AX200=1,1,0))/16)</f>
      </c>
      <c r="E201" s="83">
        <f>IF(ISBLANK('Liste d''élèves'!C198),"",(IF('Saisie des résultats'!S200=1,1,0)+IF('Saisie des résultats'!T200=1,1,0)+IF('Saisie des résultats'!U200=1,1,0)+IF('Saisie des résultats'!V200=1,1,0)+IF('Saisie des résultats'!AA200=1,1,0)+IF('Saisie des résultats'!AB200=1,1,0)+IF('Saisie des résultats'!AL200=1,1,0)+IF('Saisie des résultats'!AM200=1,1,0)+IF('Saisie des résultats'!AN200=1,1,0)+IF('Saisie des résultats'!AO200=1,1,0)+IF('Saisie des résultats'!AT200=1,1,0))/11)</f>
      </c>
      <c r="F201" s="83">
        <f>IF(ISBLANK('Liste d''élèves'!C198),"",(IF('Saisie des résultats'!W200=1,1,0)+IF('Saisie des résultats'!X200=1,1,0)+IF('Saisie des résultats'!Y200=1,1,0)+IF('Saisie des résultats'!Z200=1,1,0)+IF('Saisie des résultats'!AP200=1,1,0)+IF('Saisie des résultats'!AQ200=1,1,0)+IF('Saisie des résultats'!AR200=1,1,0)+IF('Saisie des résultats'!AS200=1,1,0)+IF('Saisie des résultats'!AU200=1,1,0)+IF('Saisie des résultats'!AW200=1,1,0))/10)</f>
      </c>
      <c r="G201" s="85">
        <f>IF(ISBLANK('Liste d''élèves'!C198),"",COUNTIF('Saisie des résultats'!C200:AX200,1)/48)</f>
      </c>
    </row>
    <row r="202" spans="2:7" ht="12.75">
      <c r="B202" s="14">
        <f>IF(ISBLANK('Liste d''élèves'!C199),"",('Liste d''élèves'!C199))</f>
      </c>
      <c r="C202" s="84">
        <f>IF(ISBLANK('Liste d''élèves'!C199),"",(IF('Saisie des résultats'!C201=1,1,0)+IF('Saisie des résultats'!D201=1,1,0)+IF('Saisie des résultats'!E201=1,1,0)+IF('Saisie des résultats'!F201=1,1,0)+IF('Saisie des résultats'!G201=1,1,0)+IF('Saisie des résultats'!H201=1,1,0)+IF('Saisie des résultats'!I201=1,1,0)+IF('Saisie des résultats'!J201=1,1,0)+IF('Saisie des résultats'!K201=1,1,0)+IF('Saisie des résultats'!L201=1,1,0)+IF('Saisie des résultats'!M201=1,1,0))/11)</f>
      </c>
      <c r="D202" s="83">
        <f>IF(ISBLANK('Liste d''élèves'!C199),"",(IF('Saisie des résultats'!N201=1,1,0)+IF('Saisie des résultats'!O201=1,1,0)+IF('Saisie des résultats'!P201=1,1,0)+IF('Saisie des résultats'!Q201=1,1,0)+IF('Saisie des résultats'!R201=1,1,0)+IF('Saisie des résultats'!AC201=1,1,0)+IF('Saisie des résultats'!AD201=1,1,0)+IF('Saisie des résultats'!AE201=1,1,0)+IF('Saisie des résultats'!AF201=1,1,0)+IF('Saisie des résultats'!AG201=1,1,0)+IF('Saisie des résultats'!AH201=1,1,0)+IF('Saisie des résultats'!AI201=1,1,0)+IF('Saisie des résultats'!AJ201=1,1,0)+IF('Saisie des résultats'!AK201=1,1,0)+IF('Saisie des résultats'!AV201=1,1,0)+IF('Saisie des résultats'!AX201=1,1,0))/16)</f>
      </c>
      <c r="E202" s="83">
        <f>IF(ISBLANK('Liste d''élèves'!C199),"",(IF('Saisie des résultats'!S201=1,1,0)+IF('Saisie des résultats'!T201=1,1,0)+IF('Saisie des résultats'!U201=1,1,0)+IF('Saisie des résultats'!V201=1,1,0)+IF('Saisie des résultats'!AA201=1,1,0)+IF('Saisie des résultats'!AB201=1,1,0)+IF('Saisie des résultats'!AL201=1,1,0)+IF('Saisie des résultats'!AM201=1,1,0)+IF('Saisie des résultats'!AN201=1,1,0)+IF('Saisie des résultats'!AO201=1,1,0)+IF('Saisie des résultats'!AT201=1,1,0))/11)</f>
      </c>
      <c r="F202" s="83">
        <f>IF(ISBLANK('Liste d''élèves'!C199),"",(IF('Saisie des résultats'!W201=1,1,0)+IF('Saisie des résultats'!X201=1,1,0)+IF('Saisie des résultats'!Y201=1,1,0)+IF('Saisie des résultats'!Z201=1,1,0)+IF('Saisie des résultats'!AP201=1,1,0)+IF('Saisie des résultats'!AQ201=1,1,0)+IF('Saisie des résultats'!AR201=1,1,0)+IF('Saisie des résultats'!AS201=1,1,0)+IF('Saisie des résultats'!AU201=1,1,0)+IF('Saisie des résultats'!AW201=1,1,0))/10)</f>
      </c>
      <c r="G202" s="85">
        <f>IF(ISBLANK('Liste d''élèves'!C199),"",COUNTIF('Saisie des résultats'!C201:AX201,1)/48)</f>
      </c>
    </row>
    <row r="203" spans="2:7" ht="12.75">
      <c r="B203" s="14">
        <f>IF(ISBLANK('Liste d''élèves'!C200),"",('Liste d''élèves'!C200))</f>
      </c>
      <c r="C203" s="84">
        <f>IF(ISBLANK('Liste d''élèves'!C200),"",(IF('Saisie des résultats'!C202=1,1,0)+IF('Saisie des résultats'!D202=1,1,0)+IF('Saisie des résultats'!E202=1,1,0)+IF('Saisie des résultats'!F202=1,1,0)+IF('Saisie des résultats'!G202=1,1,0)+IF('Saisie des résultats'!H202=1,1,0)+IF('Saisie des résultats'!I202=1,1,0)+IF('Saisie des résultats'!J202=1,1,0)+IF('Saisie des résultats'!K202=1,1,0)+IF('Saisie des résultats'!L202=1,1,0)+IF('Saisie des résultats'!M202=1,1,0))/11)</f>
      </c>
      <c r="D203" s="83">
        <f>IF(ISBLANK('Liste d''élèves'!C200),"",(IF('Saisie des résultats'!N202=1,1,0)+IF('Saisie des résultats'!O202=1,1,0)+IF('Saisie des résultats'!P202=1,1,0)+IF('Saisie des résultats'!Q202=1,1,0)+IF('Saisie des résultats'!R202=1,1,0)+IF('Saisie des résultats'!AC202=1,1,0)+IF('Saisie des résultats'!AD202=1,1,0)+IF('Saisie des résultats'!AE202=1,1,0)+IF('Saisie des résultats'!AF202=1,1,0)+IF('Saisie des résultats'!AG202=1,1,0)+IF('Saisie des résultats'!AH202=1,1,0)+IF('Saisie des résultats'!AI202=1,1,0)+IF('Saisie des résultats'!AJ202=1,1,0)+IF('Saisie des résultats'!AK202=1,1,0)+IF('Saisie des résultats'!AV202=1,1,0)+IF('Saisie des résultats'!AX202=1,1,0))/16)</f>
      </c>
      <c r="E203" s="83">
        <f>IF(ISBLANK('Liste d''élèves'!C200),"",(IF('Saisie des résultats'!S202=1,1,0)+IF('Saisie des résultats'!T202=1,1,0)+IF('Saisie des résultats'!U202=1,1,0)+IF('Saisie des résultats'!V202=1,1,0)+IF('Saisie des résultats'!AA202=1,1,0)+IF('Saisie des résultats'!AB202=1,1,0)+IF('Saisie des résultats'!AL202=1,1,0)+IF('Saisie des résultats'!AM202=1,1,0)+IF('Saisie des résultats'!AN202=1,1,0)+IF('Saisie des résultats'!AO202=1,1,0)+IF('Saisie des résultats'!AT202=1,1,0))/11)</f>
      </c>
      <c r="F203" s="83">
        <f>IF(ISBLANK('Liste d''élèves'!C200),"",(IF('Saisie des résultats'!W202=1,1,0)+IF('Saisie des résultats'!X202=1,1,0)+IF('Saisie des résultats'!Y202=1,1,0)+IF('Saisie des résultats'!Z202=1,1,0)+IF('Saisie des résultats'!AP202=1,1,0)+IF('Saisie des résultats'!AQ202=1,1,0)+IF('Saisie des résultats'!AR202=1,1,0)+IF('Saisie des résultats'!AS202=1,1,0)+IF('Saisie des résultats'!AU202=1,1,0)+IF('Saisie des résultats'!AW202=1,1,0))/10)</f>
      </c>
      <c r="G203" s="85">
        <f>IF(ISBLANK('Liste d''élèves'!C200),"",COUNTIF('Saisie des résultats'!C202:AX202,1)/48)</f>
      </c>
    </row>
    <row r="204" spans="2:7" ht="12.75">
      <c r="B204" s="14">
        <f>IF(ISBLANK('Liste d''élèves'!C201),"",('Liste d''élèves'!C201))</f>
      </c>
      <c r="C204" s="84">
        <f>IF(ISBLANK('Liste d''élèves'!C201),"",(IF('Saisie des résultats'!C203=1,1,0)+IF('Saisie des résultats'!D203=1,1,0)+IF('Saisie des résultats'!E203=1,1,0)+IF('Saisie des résultats'!F203=1,1,0)+IF('Saisie des résultats'!G203=1,1,0)+IF('Saisie des résultats'!H203=1,1,0)+IF('Saisie des résultats'!I203=1,1,0)+IF('Saisie des résultats'!J203=1,1,0)+IF('Saisie des résultats'!K203=1,1,0)+IF('Saisie des résultats'!L203=1,1,0)+IF('Saisie des résultats'!M203=1,1,0))/11)</f>
      </c>
      <c r="D204" s="83">
        <f>IF(ISBLANK('Liste d''élèves'!C201),"",(IF('Saisie des résultats'!N203=1,1,0)+IF('Saisie des résultats'!O203=1,1,0)+IF('Saisie des résultats'!P203=1,1,0)+IF('Saisie des résultats'!Q203=1,1,0)+IF('Saisie des résultats'!R203=1,1,0)+IF('Saisie des résultats'!AC203=1,1,0)+IF('Saisie des résultats'!AD203=1,1,0)+IF('Saisie des résultats'!AE203=1,1,0)+IF('Saisie des résultats'!AF203=1,1,0)+IF('Saisie des résultats'!AG203=1,1,0)+IF('Saisie des résultats'!AH203=1,1,0)+IF('Saisie des résultats'!AI203=1,1,0)+IF('Saisie des résultats'!AJ203=1,1,0)+IF('Saisie des résultats'!AK203=1,1,0)+IF('Saisie des résultats'!AV203=1,1,0)+IF('Saisie des résultats'!AX203=1,1,0))/16)</f>
      </c>
      <c r="E204" s="83">
        <f>IF(ISBLANK('Liste d''élèves'!C201),"",(IF('Saisie des résultats'!S203=1,1,0)+IF('Saisie des résultats'!T203=1,1,0)+IF('Saisie des résultats'!U203=1,1,0)+IF('Saisie des résultats'!V203=1,1,0)+IF('Saisie des résultats'!AA203=1,1,0)+IF('Saisie des résultats'!AB203=1,1,0)+IF('Saisie des résultats'!AL203=1,1,0)+IF('Saisie des résultats'!AM203=1,1,0)+IF('Saisie des résultats'!AN203=1,1,0)+IF('Saisie des résultats'!AO203=1,1,0)+IF('Saisie des résultats'!AT203=1,1,0))/11)</f>
      </c>
      <c r="F204" s="83">
        <f>IF(ISBLANK('Liste d''élèves'!C201),"",(IF('Saisie des résultats'!W203=1,1,0)+IF('Saisie des résultats'!X203=1,1,0)+IF('Saisie des résultats'!Y203=1,1,0)+IF('Saisie des résultats'!Z203=1,1,0)+IF('Saisie des résultats'!AP203=1,1,0)+IF('Saisie des résultats'!AQ203=1,1,0)+IF('Saisie des résultats'!AR203=1,1,0)+IF('Saisie des résultats'!AS203=1,1,0)+IF('Saisie des résultats'!AU203=1,1,0)+IF('Saisie des résultats'!AW203=1,1,0))/10)</f>
      </c>
      <c r="G204" s="85">
        <f>IF(ISBLANK('Liste d''élèves'!C201),"",COUNTIF('Saisie des résultats'!C203:AX203,1)/48)</f>
      </c>
    </row>
    <row r="205" spans="2:7" ht="12.75">
      <c r="B205" s="14">
        <f>IF(ISBLANK('Liste d''élèves'!C202),"",('Liste d''élèves'!C202))</f>
      </c>
      <c r="C205" s="84">
        <f>IF(ISBLANK('Liste d''élèves'!C202),"",(IF('Saisie des résultats'!C204=1,1,0)+IF('Saisie des résultats'!D204=1,1,0)+IF('Saisie des résultats'!E204=1,1,0)+IF('Saisie des résultats'!F204=1,1,0)+IF('Saisie des résultats'!G204=1,1,0)+IF('Saisie des résultats'!H204=1,1,0)+IF('Saisie des résultats'!I204=1,1,0)+IF('Saisie des résultats'!J204=1,1,0)+IF('Saisie des résultats'!K204=1,1,0)+IF('Saisie des résultats'!L204=1,1,0)+IF('Saisie des résultats'!M204=1,1,0))/11)</f>
      </c>
      <c r="D205" s="83">
        <f>IF(ISBLANK('Liste d''élèves'!C202),"",(IF('Saisie des résultats'!N204=1,1,0)+IF('Saisie des résultats'!O204=1,1,0)+IF('Saisie des résultats'!P204=1,1,0)+IF('Saisie des résultats'!Q204=1,1,0)+IF('Saisie des résultats'!R204=1,1,0)+IF('Saisie des résultats'!AC204=1,1,0)+IF('Saisie des résultats'!AD204=1,1,0)+IF('Saisie des résultats'!AE204=1,1,0)+IF('Saisie des résultats'!AF204=1,1,0)+IF('Saisie des résultats'!AG204=1,1,0)+IF('Saisie des résultats'!AH204=1,1,0)+IF('Saisie des résultats'!AI204=1,1,0)+IF('Saisie des résultats'!AJ204=1,1,0)+IF('Saisie des résultats'!AK204=1,1,0)+IF('Saisie des résultats'!AV204=1,1,0)+IF('Saisie des résultats'!AX204=1,1,0))/16)</f>
      </c>
      <c r="E205" s="83">
        <f>IF(ISBLANK('Liste d''élèves'!C202),"",(IF('Saisie des résultats'!S204=1,1,0)+IF('Saisie des résultats'!T204=1,1,0)+IF('Saisie des résultats'!U204=1,1,0)+IF('Saisie des résultats'!V204=1,1,0)+IF('Saisie des résultats'!AA204=1,1,0)+IF('Saisie des résultats'!AB204=1,1,0)+IF('Saisie des résultats'!AL204=1,1,0)+IF('Saisie des résultats'!AM204=1,1,0)+IF('Saisie des résultats'!AN204=1,1,0)+IF('Saisie des résultats'!AO204=1,1,0)+IF('Saisie des résultats'!AT204=1,1,0))/11)</f>
      </c>
      <c r="F205" s="83">
        <f>IF(ISBLANK('Liste d''élèves'!C202),"",(IF('Saisie des résultats'!W204=1,1,0)+IF('Saisie des résultats'!X204=1,1,0)+IF('Saisie des résultats'!Y204=1,1,0)+IF('Saisie des résultats'!Z204=1,1,0)+IF('Saisie des résultats'!AP204=1,1,0)+IF('Saisie des résultats'!AQ204=1,1,0)+IF('Saisie des résultats'!AR204=1,1,0)+IF('Saisie des résultats'!AS204=1,1,0)+IF('Saisie des résultats'!AU204=1,1,0)+IF('Saisie des résultats'!AW204=1,1,0))/10)</f>
      </c>
      <c r="G205" s="85">
        <f>IF(ISBLANK('Liste d''élèves'!C202),"",COUNTIF('Saisie des résultats'!C204:AX204,1)/48)</f>
      </c>
    </row>
    <row r="206" spans="2:7" ht="12.75">
      <c r="B206" s="14">
        <f>IF(ISBLANK('Liste d''élèves'!C203),"",('Liste d''élèves'!C203))</f>
      </c>
      <c r="C206" s="84">
        <f>IF(ISBLANK('Liste d''élèves'!C203),"",(IF('Saisie des résultats'!C205=1,1,0)+IF('Saisie des résultats'!D205=1,1,0)+IF('Saisie des résultats'!E205=1,1,0)+IF('Saisie des résultats'!F205=1,1,0)+IF('Saisie des résultats'!G205=1,1,0)+IF('Saisie des résultats'!H205=1,1,0)+IF('Saisie des résultats'!I205=1,1,0)+IF('Saisie des résultats'!J205=1,1,0)+IF('Saisie des résultats'!K205=1,1,0)+IF('Saisie des résultats'!L205=1,1,0)+IF('Saisie des résultats'!M205=1,1,0))/11)</f>
      </c>
      <c r="D206" s="83">
        <f>IF(ISBLANK('Liste d''élèves'!C203),"",(IF('Saisie des résultats'!N205=1,1,0)+IF('Saisie des résultats'!O205=1,1,0)+IF('Saisie des résultats'!P205=1,1,0)+IF('Saisie des résultats'!Q205=1,1,0)+IF('Saisie des résultats'!R205=1,1,0)+IF('Saisie des résultats'!AC205=1,1,0)+IF('Saisie des résultats'!AD205=1,1,0)+IF('Saisie des résultats'!AE205=1,1,0)+IF('Saisie des résultats'!AF205=1,1,0)+IF('Saisie des résultats'!AG205=1,1,0)+IF('Saisie des résultats'!AH205=1,1,0)+IF('Saisie des résultats'!AI205=1,1,0)+IF('Saisie des résultats'!AJ205=1,1,0)+IF('Saisie des résultats'!AK205=1,1,0)+IF('Saisie des résultats'!AV205=1,1,0)+IF('Saisie des résultats'!AX205=1,1,0))/16)</f>
      </c>
      <c r="E206" s="83">
        <f>IF(ISBLANK('Liste d''élèves'!C203),"",(IF('Saisie des résultats'!S205=1,1,0)+IF('Saisie des résultats'!T205=1,1,0)+IF('Saisie des résultats'!U205=1,1,0)+IF('Saisie des résultats'!V205=1,1,0)+IF('Saisie des résultats'!AA205=1,1,0)+IF('Saisie des résultats'!AB205=1,1,0)+IF('Saisie des résultats'!AL205=1,1,0)+IF('Saisie des résultats'!AM205=1,1,0)+IF('Saisie des résultats'!AN205=1,1,0)+IF('Saisie des résultats'!AO205=1,1,0)+IF('Saisie des résultats'!AT205=1,1,0))/11)</f>
      </c>
      <c r="F206" s="83">
        <f>IF(ISBLANK('Liste d''élèves'!C203),"",(IF('Saisie des résultats'!W205=1,1,0)+IF('Saisie des résultats'!X205=1,1,0)+IF('Saisie des résultats'!Y205=1,1,0)+IF('Saisie des résultats'!Z205=1,1,0)+IF('Saisie des résultats'!AP205=1,1,0)+IF('Saisie des résultats'!AQ205=1,1,0)+IF('Saisie des résultats'!AR205=1,1,0)+IF('Saisie des résultats'!AS205=1,1,0)+IF('Saisie des résultats'!AU205=1,1,0)+IF('Saisie des résultats'!AW205=1,1,0))/10)</f>
      </c>
      <c r="G206" s="85">
        <f>IF(ISBLANK('Liste d''élèves'!C203),"",COUNTIF('Saisie des résultats'!C205:AX205,1)/48)</f>
      </c>
    </row>
    <row r="207" spans="2:7" ht="12.75">
      <c r="B207" s="14">
        <f>IF(ISBLANK('Liste d''élèves'!C204),"",('Liste d''élèves'!C204))</f>
      </c>
      <c r="C207" s="84">
        <f>IF(ISBLANK('Liste d''élèves'!C204),"",(IF('Saisie des résultats'!C206=1,1,0)+IF('Saisie des résultats'!D206=1,1,0)+IF('Saisie des résultats'!E206=1,1,0)+IF('Saisie des résultats'!F206=1,1,0)+IF('Saisie des résultats'!G206=1,1,0)+IF('Saisie des résultats'!H206=1,1,0)+IF('Saisie des résultats'!I206=1,1,0)+IF('Saisie des résultats'!J206=1,1,0)+IF('Saisie des résultats'!K206=1,1,0)+IF('Saisie des résultats'!L206=1,1,0)+IF('Saisie des résultats'!M206=1,1,0))/11)</f>
      </c>
      <c r="D207" s="83">
        <f>IF(ISBLANK('Liste d''élèves'!C204),"",(IF('Saisie des résultats'!N206=1,1,0)+IF('Saisie des résultats'!O206=1,1,0)+IF('Saisie des résultats'!P206=1,1,0)+IF('Saisie des résultats'!Q206=1,1,0)+IF('Saisie des résultats'!R206=1,1,0)+IF('Saisie des résultats'!AC206=1,1,0)+IF('Saisie des résultats'!AD206=1,1,0)+IF('Saisie des résultats'!AE206=1,1,0)+IF('Saisie des résultats'!AF206=1,1,0)+IF('Saisie des résultats'!AG206=1,1,0)+IF('Saisie des résultats'!AH206=1,1,0)+IF('Saisie des résultats'!AI206=1,1,0)+IF('Saisie des résultats'!AJ206=1,1,0)+IF('Saisie des résultats'!AK206=1,1,0)+IF('Saisie des résultats'!AV206=1,1,0)+IF('Saisie des résultats'!AX206=1,1,0))/16)</f>
      </c>
      <c r="E207" s="83">
        <f>IF(ISBLANK('Liste d''élèves'!C204),"",(IF('Saisie des résultats'!S206=1,1,0)+IF('Saisie des résultats'!T206=1,1,0)+IF('Saisie des résultats'!U206=1,1,0)+IF('Saisie des résultats'!V206=1,1,0)+IF('Saisie des résultats'!AA206=1,1,0)+IF('Saisie des résultats'!AB206=1,1,0)+IF('Saisie des résultats'!AL206=1,1,0)+IF('Saisie des résultats'!AM206=1,1,0)+IF('Saisie des résultats'!AN206=1,1,0)+IF('Saisie des résultats'!AO206=1,1,0)+IF('Saisie des résultats'!AT206=1,1,0))/11)</f>
      </c>
      <c r="F207" s="83">
        <f>IF(ISBLANK('Liste d''élèves'!C204),"",(IF('Saisie des résultats'!W206=1,1,0)+IF('Saisie des résultats'!X206=1,1,0)+IF('Saisie des résultats'!Y206=1,1,0)+IF('Saisie des résultats'!Z206=1,1,0)+IF('Saisie des résultats'!AP206=1,1,0)+IF('Saisie des résultats'!AQ206=1,1,0)+IF('Saisie des résultats'!AR206=1,1,0)+IF('Saisie des résultats'!AS206=1,1,0)+IF('Saisie des résultats'!AU206=1,1,0)+IF('Saisie des résultats'!AW206=1,1,0))/10)</f>
      </c>
      <c r="G207" s="85">
        <f>IF(ISBLANK('Liste d''élèves'!C204),"",COUNTIF('Saisie des résultats'!C206:AX206,1)/48)</f>
      </c>
    </row>
    <row r="208" spans="2:7" ht="12.75">
      <c r="B208" s="14">
        <f>IF(ISBLANK('Liste d''élèves'!C205),"",('Liste d''élèves'!C205))</f>
      </c>
      <c r="C208" s="84">
        <f>IF(ISBLANK('Liste d''élèves'!C205),"",(IF('Saisie des résultats'!C207=1,1,0)+IF('Saisie des résultats'!D207=1,1,0)+IF('Saisie des résultats'!E207=1,1,0)+IF('Saisie des résultats'!F207=1,1,0)+IF('Saisie des résultats'!G207=1,1,0)+IF('Saisie des résultats'!H207=1,1,0)+IF('Saisie des résultats'!I207=1,1,0)+IF('Saisie des résultats'!J207=1,1,0)+IF('Saisie des résultats'!K207=1,1,0)+IF('Saisie des résultats'!L207=1,1,0)+IF('Saisie des résultats'!M207=1,1,0))/11)</f>
      </c>
      <c r="D208" s="83">
        <f>IF(ISBLANK('Liste d''élèves'!C205),"",(IF('Saisie des résultats'!N207=1,1,0)+IF('Saisie des résultats'!O207=1,1,0)+IF('Saisie des résultats'!P207=1,1,0)+IF('Saisie des résultats'!Q207=1,1,0)+IF('Saisie des résultats'!R207=1,1,0)+IF('Saisie des résultats'!AC207=1,1,0)+IF('Saisie des résultats'!AD207=1,1,0)+IF('Saisie des résultats'!AE207=1,1,0)+IF('Saisie des résultats'!AF207=1,1,0)+IF('Saisie des résultats'!AG207=1,1,0)+IF('Saisie des résultats'!AH207=1,1,0)+IF('Saisie des résultats'!AI207=1,1,0)+IF('Saisie des résultats'!AJ207=1,1,0)+IF('Saisie des résultats'!AK207=1,1,0)+IF('Saisie des résultats'!AV207=1,1,0)+IF('Saisie des résultats'!AX207=1,1,0))/16)</f>
      </c>
      <c r="E208" s="83">
        <f>IF(ISBLANK('Liste d''élèves'!C205),"",(IF('Saisie des résultats'!S207=1,1,0)+IF('Saisie des résultats'!T207=1,1,0)+IF('Saisie des résultats'!U207=1,1,0)+IF('Saisie des résultats'!V207=1,1,0)+IF('Saisie des résultats'!AA207=1,1,0)+IF('Saisie des résultats'!AB207=1,1,0)+IF('Saisie des résultats'!AL207=1,1,0)+IF('Saisie des résultats'!AM207=1,1,0)+IF('Saisie des résultats'!AN207=1,1,0)+IF('Saisie des résultats'!AO207=1,1,0)+IF('Saisie des résultats'!AT207=1,1,0))/11)</f>
      </c>
      <c r="F208" s="83">
        <f>IF(ISBLANK('Liste d''élèves'!C205),"",(IF('Saisie des résultats'!W207=1,1,0)+IF('Saisie des résultats'!X207=1,1,0)+IF('Saisie des résultats'!Y207=1,1,0)+IF('Saisie des résultats'!Z207=1,1,0)+IF('Saisie des résultats'!AP207=1,1,0)+IF('Saisie des résultats'!AQ207=1,1,0)+IF('Saisie des résultats'!AR207=1,1,0)+IF('Saisie des résultats'!AS207=1,1,0)+IF('Saisie des résultats'!AU207=1,1,0)+IF('Saisie des résultats'!AW207=1,1,0))/10)</f>
      </c>
      <c r="G208" s="85">
        <f>IF(ISBLANK('Liste d''élèves'!C205),"",COUNTIF('Saisie des résultats'!C207:AX207,1)/48)</f>
      </c>
    </row>
    <row r="209" spans="2:7" ht="13.5" thickBot="1">
      <c r="B209" s="15">
        <f>IF(ISBLANK('Liste d''élèves'!C206),"",('Liste d''élèves'!C206))</f>
      </c>
      <c r="C209" s="86">
        <f>IF(ISBLANK('Liste d''élèves'!C206),"",(IF('Saisie des résultats'!C208=1,1,0)+IF('Saisie des résultats'!D208=1,1,0)+IF('Saisie des résultats'!E208=1,1,0)+IF('Saisie des résultats'!F208=1,1,0)+IF('Saisie des résultats'!G208=1,1,0)+IF('Saisie des résultats'!H208=1,1,0)+IF('Saisie des résultats'!I208=1,1,0)+IF('Saisie des résultats'!J208=1,1,0)+IF('Saisie des résultats'!K208=1,1,0)+IF('Saisie des résultats'!L208=1,1,0)+IF('Saisie des résultats'!M208=1,1,0))/11)</f>
      </c>
      <c r="D209" s="87">
        <f>IF(ISBLANK('Liste d''élèves'!C206),"",(IF('Saisie des résultats'!N208=1,1,0)+IF('Saisie des résultats'!O208=1,1,0)+IF('Saisie des résultats'!P208=1,1,0)+IF('Saisie des résultats'!Q208=1,1,0)+IF('Saisie des résultats'!R208=1,1,0)+IF('Saisie des résultats'!AC208=1,1,0)+IF('Saisie des résultats'!AD208=1,1,0)+IF('Saisie des résultats'!AE208=1,1,0)+IF('Saisie des résultats'!AF208=1,1,0)+IF('Saisie des résultats'!AG208=1,1,0)+IF('Saisie des résultats'!AH208=1,1,0)+IF('Saisie des résultats'!AI208=1,1,0)+IF('Saisie des résultats'!AJ208=1,1,0)+IF('Saisie des résultats'!AK208=1,1,0)+IF('Saisie des résultats'!AV208=1,1,0)+IF('Saisie des résultats'!AX208=1,1,0))/16)</f>
      </c>
      <c r="E209" s="87">
        <f>IF(ISBLANK('Liste d''élèves'!C206),"",(IF('Saisie des résultats'!S208=1,1,0)+IF('Saisie des résultats'!T208=1,1,0)+IF('Saisie des résultats'!U208=1,1,0)+IF('Saisie des résultats'!V208=1,1,0)+IF('Saisie des résultats'!AA208=1,1,0)+IF('Saisie des résultats'!AB208=1,1,0)+IF('Saisie des résultats'!AL208=1,1,0)+IF('Saisie des résultats'!AM208=1,1,0)+IF('Saisie des résultats'!AN208=1,1,0)+IF('Saisie des résultats'!AO208=1,1,0)+IF('Saisie des résultats'!AT208=1,1,0))/11)</f>
      </c>
      <c r="F209" s="87">
        <f>IF(ISBLANK('Liste d''élèves'!C206),"",(IF('Saisie des résultats'!W208=1,1,0)+IF('Saisie des résultats'!X208=1,1,0)+IF('Saisie des résultats'!Y208=1,1,0)+IF('Saisie des résultats'!Z208=1,1,0)+IF('Saisie des résultats'!AP208=1,1,0)+IF('Saisie des résultats'!AQ208=1,1,0)+IF('Saisie des résultats'!AR208=1,1,0)+IF('Saisie des résultats'!AS208=1,1,0)+IF('Saisie des résultats'!AU208=1,1,0)+IF('Saisie des résultats'!AW208=1,1,0))/10)</f>
      </c>
      <c r="G209" s="88">
        <f>IF(ISBLANK('Liste d''élèves'!C206),"",COUNTIF('Saisie des résultats'!C208:AX208,1)/48)</f>
      </c>
    </row>
    <row r="210" spans="2:7" ht="12.75">
      <c r="B210" s="22"/>
      <c r="C210" s="21"/>
      <c r="D210" s="21"/>
      <c r="E210" s="21"/>
      <c r="F210" s="21"/>
      <c r="G210" s="21"/>
    </row>
    <row r="211" spans="2:7" ht="12.75">
      <c r="B211" s="22"/>
      <c r="C211" s="21"/>
      <c r="D211" s="21"/>
      <c r="E211" s="21"/>
      <c r="F211" s="21"/>
      <c r="G211" s="21"/>
    </row>
    <row r="212" spans="2:7" ht="12.75">
      <c r="B212" s="22"/>
      <c r="C212" s="21"/>
      <c r="D212" s="21"/>
      <c r="E212" s="21"/>
      <c r="F212" s="21"/>
      <c r="G212" s="21"/>
    </row>
    <row r="213" spans="2:7" ht="12.75">
      <c r="B213" s="22"/>
      <c r="C213" s="21"/>
      <c r="D213" s="21"/>
      <c r="E213" s="21"/>
      <c r="F213" s="21"/>
      <c r="G213" s="21"/>
    </row>
    <row r="214" spans="2:7" ht="12.75">
      <c r="B214" s="22"/>
      <c r="C214" s="21"/>
      <c r="D214" s="21"/>
      <c r="E214" s="21"/>
      <c r="F214" s="21"/>
      <c r="G214" s="21"/>
    </row>
    <row r="215" spans="2:7" ht="12.75">
      <c r="B215" s="22"/>
      <c r="C215" s="21"/>
      <c r="D215" s="21"/>
      <c r="E215" s="21"/>
      <c r="F215" s="21"/>
      <c r="G215" s="21"/>
    </row>
    <row r="216" spans="2:7" ht="12.75">
      <c r="B216" s="22"/>
      <c r="C216" s="21"/>
      <c r="D216" s="21"/>
      <c r="E216" s="21"/>
      <c r="F216" s="21"/>
      <c r="G216" s="21"/>
    </row>
    <row r="217" spans="2:7" ht="12.75">
      <c r="B217" s="22"/>
      <c r="C217" s="21"/>
      <c r="D217" s="21"/>
      <c r="E217" s="21"/>
      <c r="F217" s="21"/>
      <c r="G217" s="21"/>
    </row>
    <row r="218" spans="2:7" ht="12.75">
      <c r="B218" s="22"/>
      <c r="C218" s="21"/>
      <c r="D218" s="21"/>
      <c r="E218" s="21"/>
      <c r="F218" s="21"/>
      <c r="G218" s="21"/>
    </row>
    <row r="219" spans="2:7" ht="12.75">
      <c r="B219" s="22"/>
      <c r="C219" s="21"/>
      <c r="D219" s="21"/>
      <c r="E219" s="21"/>
      <c r="F219" s="21"/>
      <c r="G219" s="21"/>
    </row>
    <row r="220" spans="2:7" ht="12.75">
      <c r="B220" s="22"/>
      <c r="C220" s="21"/>
      <c r="D220" s="21"/>
      <c r="E220" s="21"/>
      <c r="F220" s="21"/>
      <c r="G220" s="21"/>
    </row>
    <row r="221" spans="2:7" ht="12.75">
      <c r="B221" s="22"/>
      <c r="C221" s="21"/>
      <c r="D221" s="21"/>
      <c r="E221" s="21"/>
      <c r="F221" s="21"/>
      <c r="G221" s="21"/>
    </row>
    <row r="222" spans="2:7" ht="12.75">
      <c r="B222" s="22"/>
      <c r="C222" s="21"/>
      <c r="D222" s="21"/>
      <c r="E222" s="21"/>
      <c r="F222" s="21"/>
      <c r="G222" s="21"/>
    </row>
    <row r="223" spans="2:7" ht="12.75">
      <c r="B223" s="22"/>
      <c r="C223" s="21"/>
      <c r="D223" s="21"/>
      <c r="E223" s="21"/>
      <c r="F223" s="21"/>
      <c r="G223" s="21"/>
    </row>
    <row r="224" spans="2:7" ht="12.75">
      <c r="B224" s="22"/>
      <c r="C224" s="21"/>
      <c r="D224" s="21"/>
      <c r="E224" s="21"/>
      <c r="F224" s="21"/>
      <c r="G224" s="21"/>
    </row>
    <row r="225" spans="2:7" ht="12.75">
      <c r="B225" s="22"/>
      <c r="C225" s="21"/>
      <c r="D225" s="21"/>
      <c r="E225" s="21"/>
      <c r="F225" s="21"/>
      <c r="G225" s="21"/>
    </row>
  </sheetData>
  <mergeCells count="5">
    <mergeCell ref="D7:F7"/>
    <mergeCell ref="B2:G2"/>
    <mergeCell ref="D4:F4"/>
    <mergeCell ref="D5:F5"/>
    <mergeCell ref="D6:F6"/>
  </mergeCells>
  <conditionalFormatting sqref="C10:G209">
    <cfRule type="cellIs" priority="1" dxfId="3" operator="lessThanOrEqual" stopIfTrue="1">
      <formula>0.33</formula>
    </cfRule>
    <cfRule type="cellIs" priority="2" dxfId="5" operator="between" stopIfTrue="1">
      <formula>0.33</formula>
      <formula>0.5</formula>
    </cfRule>
    <cfRule type="cellIs" priority="3" dxfId="0" operator="between" stopIfTrue="1">
      <formula>0.5</formula>
      <formula>0.66</formula>
    </cfRule>
  </conditionalFormatting>
  <printOptions/>
  <pageMargins left="0.52" right="0.57" top="0.58"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206"/>
  <sheetViews>
    <sheetView workbookViewId="0" topLeftCell="B1">
      <selection activeCell="S14" sqref="S14"/>
    </sheetView>
  </sheetViews>
  <sheetFormatPr defaultColWidth="11.421875" defaultRowHeight="12.75"/>
  <cols>
    <col min="1" max="1" width="16.7109375" style="0" hidden="1" customWidth="1"/>
    <col min="2" max="2" width="2.7109375" style="0" customWidth="1"/>
    <col min="3" max="3" width="9.57421875" style="0" customWidth="1"/>
    <col min="4" max="4" width="11.8515625" style="0" customWidth="1"/>
    <col min="5" max="5" width="3.140625" style="0" customWidth="1"/>
    <col min="6" max="6" width="10.140625" style="0" customWidth="1"/>
    <col min="7" max="7" width="9.8515625" style="0" customWidth="1"/>
    <col min="8" max="8" width="3.140625" style="0" customWidth="1"/>
    <col min="9" max="9" width="14.7109375" style="0" customWidth="1"/>
    <col min="10" max="10" width="11.00390625" style="0" customWidth="1"/>
    <col min="11" max="11" width="2.7109375" style="0" customWidth="1"/>
    <col min="12" max="12" width="15.421875" style="0" customWidth="1"/>
    <col min="13" max="13" width="10.8515625" style="0" customWidth="1"/>
    <col min="14" max="14" width="2.57421875" style="0" customWidth="1"/>
    <col min="16" max="16" width="11.7109375" style="0" customWidth="1"/>
  </cols>
  <sheetData>
    <row r="1" s="21" customFormat="1" ht="42" customHeight="1" thickBot="1">
      <c r="A1" s="21">
        <f>IF(ISBLANK('Liste d''élèves'!C7),"",('Liste d''élèves'!C7))</f>
      </c>
    </row>
    <row r="2" s="21" customFormat="1" ht="13.5" hidden="1" thickBot="1">
      <c r="A2" s="21">
        <f>IF(ISBLANK('Liste d''élèves'!C8),"",('Liste d''élèves'!C8))</f>
      </c>
    </row>
    <row r="3" spans="1:14" s="21" customFormat="1" ht="30" customHeight="1" thickBot="1">
      <c r="A3" s="21">
        <f>IF(ISBLANK('Liste d''élèves'!C9),"",('Liste d''élèves'!C9))</f>
      </c>
      <c r="C3" s="137" t="s">
        <v>15</v>
      </c>
      <c r="D3" s="138"/>
      <c r="E3" s="138"/>
      <c r="F3" s="138"/>
      <c r="G3" s="138"/>
      <c r="H3" s="138"/>
      <c r="I3" s="138"/>
      <c r="J3" s="102" t="s">
        <v>104</v>
      </c>
      <c r="K3" s="102"/>
      <c r="L3" s="102"/>
      <c r="M3" s="102"/>
      <c r="N3" s="103"/>
    </row>
    <row r="4" s="21" customFormat="1" ht="12.75">
      <c r="A4" s="21">
        <f>IF(ISBLANK('Liste d''élèves'!C10),"",('Liste d''élèves'!C10))</f>
      </c>
    </row>
    <row r="5" s="21" customFormat="1" ht="3" customHeight="1" thickBot="1">
      <c r="A5" s="21">
        <f>IF(ISBLANK('Liste d''élèves'!C11),"",('Liste d''élèves'!C11))</f>
      </c>
    </row>
    <row r="6" spans="1:16" s="21" customFormat="1" ht="17.25" thickBot="1">
      <c r="A6" s="21">
        <f>IF(ISBLANK('Liste d''élèves'!C12),"",('Liste d''élèves'!C12))</f>
      </c>
      <c r="H6" s="134" t="s">
        <v>86</v>
      </c>
      <c r="I6" s="135"/>
      <c r="J6" s="135"/>
      <c r="K6" s="135"/>
      <c r="L6" s="135"/>
      <c r="M6" s="135"/>
      <c r="N6" s="135"/>
      <c r="O6" s="135"/>
      <c r="P6" s="136"/>
    </row>
    <row r="7" s="21" customFormat="1" ht="12.75">
      <c r="A7" s="21">
        <f>IF(ISBLANK('Liste d''élèves'!C13),"",('Liste d''élèves'!C13))</f>
      </c>
    </row>
    <row r="8" s="21" customFormat="1" ht="5.25" customHeight="1" thickBot="1">
      <c r="A8" s="21">
        <f>IF(ISBLANK('Liste d''élèves'!C14),"",('Liste d''élèves'!C14))</f>
      </c>
    </row>
    <row r="9" spans="1:16" s="21" customFormat="1" ht="58.5" customHeight="1" thickBot="1">
      <c r="A9" s="21">
        <f>IF(ISBLANK('Liste d''élèves'!C15),"",('Liste d''élèves'!C15))</f>
      </c>
      <c r="C9" s="54" t="s">
        <v>14</v>
      </c>
      <c r="D9" s="60">
        <f>VLOOKUP(J3,'Bilan par élève'!B10:G209,6,FALSE)</f>
      </c>
      <c r="F9" s="55" t="s">
        <v>87</v>
      </c>
      <c r="G9" s="99">
        <f>VLOOKUP(J3,'Bilan par élève'!B10:G209,2,FALSE)</f>
      </c>
      <c r="H9" s="56"/>
      <c r="I9" s="55" t="s">
        <v>88</v>
      </c>
      <c r="J9" s="99">
        <f>VLOOKUP(J3,'Bilan par élève'!B10:G209,3,FALSE)</f>
      </c>
      <c r="K9" s="56"/>
      <c r="L9" s="55" t="s">
        <v>89</v>
      </c>
      <c r="M9" s="99">
        <f>VLOOKUP(J3,'Bilan par élève'!B10:G209,4,FALSE)</f>
      </c>
      <c r="N9" s="56"/>
      <c r="O9" s="55" t="s">
        <v>90</v>
      </c>
      <c r="P9" s="99">
        <f>VLOOKUP(J3,'Bilan par élève'!B10:G209,5,FALSE)</f>
      </c>
    </row>
    <row r="10" s="21" customFormat="1" ht="12.75">
      <c r="A10" s="21">
        <f>IF(ISBLANK('Liste d''élèves'!C16),"",('Liste d''élèves'!C16))</f>
      </c>
    </row>
    <row r="11" s="21" customFormat="1" ht="6.75" customHeight="1" thickBot="1">
      <c r="A11" s="21">
        <f>IF(ISBLANK('Liste d''élèves'!C17),"",('Liste d''élèves'!C17))</f>
      </c>
    </row>
    <row r="12" spans="1:16" s="21" customFormat="1" ht="13.5" thickBot="1">
      <c r="A12" s="21">
        <f>IF(ISBLANK('Liste d''élèves'!C18),"",('Liste d''élèves'!C18))</f>
      </c>
      <c r="D12" s="147" t="s">
        <v>18</v>
      </c>
      <c r="E12" s="148"/>
      <c r="F12" s="148"/>
      <c r="G12" s="148"/>
      <c r="H12" s="148"/>
      <c r="I12" s="148"/>
      <c r="J12" s="148"/>
      <c r="K12" s="148"/>
      <c r="L12" s="148"/>
      <c r="M12" s="148"/>
      <c r="N12" s="149"/>
      <c r="O12" s="98" t="s">
        <v>16</v>
      </c>
      <c r="P12" s="95" t="s">
        <v>17</v>
      </c>
    </row>
    <row r="13" spans="1:16" s="21" customFormat="1" ht="12.75">
      <c r="A13" s="21">
        <f>IF(ISBLANK('Liste d''élèves'!C19),"",('Liste d''élèves'!C19))</f>
      </c>
      <c r="C13" s="154" t="s">
        <v>94</v>
      </c>
      <c r="D13" s="141" t="s">
        <v>32</v>
      </c>
      <c r="E13" s="142"/>
      <c r="F13" s="142"/>
      <c r="G13" s="142"/>
      <c r="H13" s="142"/>
      <c r="I13" s="142"/>
      <c r="J13" s="142"/>
      <c r="K13" s="142"/>
      <c r="L13" s="142"/>
      <c r="M13" s="142"/>
      <c r="N13" s="142"/>
      <c r="O13" s="35">
        <f>IF((VLOOKUP($J$3,'Saisie des résultats'!$B$9:$AE$208,2,FALSE))=1,"×","")</f>
      </c>
      <c r="P13" s="36" t="str">
        <f>IF((VLOOKUP($J$3,'Saisie des résultats'!$B$9:$AE$208,2,FALSE))=1,"","×")</f>
        <v>×</v>
      </c>
    </row>
    <row r="14" spans="1:16" s="21" customFormat="1" ht="12.75">
      <c r="A14" s="21">
        <f>IF(ISBLANK('Liste d''élèves'!C20),"",('Liste d''élèves'!C20))</f>
      </c>
      <c r="C14" s="155"/>
      <c r="D14" s="132" t="s">
        <v>33</v>
      </c>
      <c r="E14" s="133"/>
      <c r="F14" s="133"/>
      <c r="G14" s="133"/>
      <c r="H14" s="133"/>
      <c r="I14" s="133"/>
      <c r="J14" s="133"/>
      <c r="K14" s="133"/>
      <c r="L14" s="133"/>
      <c r="M14" s="133"/>
      <c r="N14" s="133"/>
      <c r="O14" s="34">
        <f>IF((VLOOKUP($J$3,'Saisie des résultats'!$B$9:$AE$208,3,FALSE))=1,"×","")</f>
      </c>
      <c r="P14" s="38" t="str">
        <f>IF((VLOOKUP($J$3,'Saisie des résultats'!$B$9:$AE$208,3,FALSE))=1,"","×")</f>
        <v>×</v>
      </c>
    </row>
    <row r="15" spans="1:16" s="21" customFormat="1" ht="12.75">
      <c r="A15" s="21">
        <f>IF(ISBLANK('Liste d''élèves'!C21),"",('Liste d''élèves'!C21))</f>
      </c>
      <c r="C15" s="155"/>
      <c r="D15" s="132" t="s">
        <v>66</v>
      </c>
      <c r="E15" s="133"/>
      <c r="F15" s="133"/>
      <c r="G15" s="133"/>
      <c r="H15" s="133"/>
      <c r="I15" s="133"/>
      <c r="J15" s="133"/>
      <c r="K15" s="133"/>
      <c r="L15" s="133"/>
      <c r="M15" s="133"/>
      <c r="N15" s="133"/>
      <c r="O15" s="34">
        <f>IF((VLOOKUP($J$3,'Saisie des résultats'!$B$9:$AE$208,4,FALSE))=1,"×","")</f>
      </c>
      <c r="P15" s="38" t="str">
        <f>IF((VLOOKUP($J$3,'Saisie des résultats'!$B$9:$AE$208,4,FALSE))=1,"","×")</f>
        <v>×</v>
      </c>
    </row>
    <row r="16" spans="1:16" s="21" customFormat="1" ht="12.75">
      <c r="A16" s="21">
        <f>IF(ISBLANK('Liste d''élèves'!C22),"",('Liste d''élèves'!C22))</f>
      </c>
      <c r="C16" s="155"/>
      <c r="D16" s="152" t="s">
        <v>71</v>
      </c>
      <c r="E16" s="153"/>
      <c r="F16" s="153"/>
      <c r="G16" s="153"/>
      <c r="H16" s="153"/>
      <c r="I16" s="153"/>
      <c r="J16" s="153"/>
      <c r="K16" s="153"/>
      <c r="L16" s="153"/>
      <c r="M16" s="153"/>
      <c r="N16" s="153"/>
      <c r="O16" s="34">
        <f>IF((VLOOKUP($J$3,'Saisie des résultats'!$B$9:$AE$208,5,FALSE))=1,"×","")</f>
      </c>
      <c r="P16" s="38" t="str">
        <f>IF((VLOOKUP($J$3,'Saisie des résultats'!$B$9:$AE$208,5,FALSE))=1,"","×")</f>
        <v>×</v>
      </c>
    </row>
    <row r="17" spans="1:16" s="21" customFormat="1" ht="12.75">
      <c r="A17" s="21">
        <f>IF(ISBLANK('Liste d''élèves'!C23),"",('Liste d''élèves'!C23))</f>
      </c>
      <c r="C17" s="155"/>
      <c r="D17" s="132" t="s">
        <v>34</v>
      </c>
      <c r="E17" s="133"/>
      <c r="F17" s="133"/>
      <c r="G17" s="133"/>
      <c r="H17" s="133"/>
      <c r="I17" s="133"/>
      <c r="J17" s="133"/>
      <c r="K17" s="133"/>
      <c r="L17" s="133"/>
      <c r="M17" s="133"/>
      <c r="N17" s="133"/>
      <c r="O17" s="34">
        <f>IF((VLOOKUP($J$3,'Saisie des résultats'!$B$9:$AE$208,6,FALSE))=1,"×","")</f>
      </c>
      <c r="P17" s="38" t="str">
        <f>IF((VLOOKUP($J$3,'Saisie des résultats'!$B$9:$AE$208,6,FALSE))=1,"","×")</f>
        <v>×</v>
      </c>
    </row>
    <row r="18" spans="1:16" s="21" customFormat="1" ht="12.75">
      <c r="A18" s="21">
        <f>IF(ISBLANK('Liste d''élèves'!C24),"",('Liste d''élèves'!C24))</f>
      </c>
      <c r="C18" s="155"/>
      <c r="D18" s="132" t="s">
        <v>35</v>
      </c>
      <c r="E18" s="133"/>
      <c r="F18" s="133"/>
      <c r="G18" s="133"/>
      <c r="H18" s="133"/>
      <c r="I18" s="133"/>
      <c r="J18" s="133"/>
      <c r="K18" s="133"/>
      <c r="L18" s="133"/>
      <c r="M18" s="133"/>
      <c r="N18" s="133"/>
      <c r="O18" s="34">
        <f>IF(AND(((VLOOKUP($J$3,'Saisie des résultats'!$B$9:$AE$208,7,FALSE))=1),((VLOOKUP($J$3,'Saisie des résultats'!$B$9:$AE$208,8,FALSE))=1),((VLOOKUP($J$3,'Saisie des résultats'!$B$9:$AE$208,12,FALSE))=1)),"×","")</f>
      </c>
      <c r="P18" s="38" t="str">
        <f>IF(AND(((VLOOKUP($J$3,'Saisie des résultats'!$B$9:$AE$208,7,FALSE))=1),((VLOOKUP($J$3,'Saisie des résultats'!$B$9:$AE$208,8,FALSE))=1),((VLOOKUP($J$3,'Saisie des résultats'!$B$9:$AE$208,12,FALSE))=1)),"","×")</f>
        <v>×</v>
      </c>
    </row>
    <row r="19" spans="1:16" s="21" customFormat="1" ht="12.75">
      <c r="A19" s="21">
        <f>IF(ISBLANK('Liste d''élèves'!C25),"",('Liste d''élèves'!C25))</f>
      </c>
      <c r="C19" s="155"/>
      <c r="D19" s="132" t="s">
        <v>36</v>
      </c>
      <c r="E19" s="133"/>
      <c r="F19" s="133"/>
      <c r="G19" s="133"/>
      <c r="H19" s="133"/>
      <c r="I19" s="133"/>
      <c r="J19" s="133"/>
      <c r="K19" s="133"/>
      <c r="L19" s="133"/>
      <c r="M19" s="133"/>
      <c r="N19" s="133"/>
      <c r="O19" s="34">
        <f>IF(AND(((VLOOKUP($J$3,'Saisie des résultats'!$B$9:$AE$208,9,FALSE))=1),((VLOOKUP($J$3,'Saisie des résultats'!$B$9:$AE$208,10,FALSE))=1)),"×","")</f>
      </c>
      <c r="P19" s="38" t="str">
        <f>IF(AND(((VLOOKUP($J$3,'Saisie des résultats'!$B$9:$AE$208,9,FALSE))=1),((VLOOKUP($J$3,'Saisie des résultats'!$B$9:$AE$208,10,FALSE))=1)),"","×")</f>
        <v>×</v>
      </c>
    </row>
    <row r="20" spans="1:16" s="21" customFormat="1" ht="13.5" thickBot="1">
      <c r="A20" s="21">
        <f>IF(ISBLANK('Liste d''élèves'!C26),"",('Liste d''élèves'!C26))</f>
      </c>
      <c r="C20" s="155"/>
      <c r="D20" s="143" t="s">
        <v>37</v>
      </c>
      <c r="E20" s="144"/>
      <c r="F20" s="144"/>
      <c r="G20" s="144"/>
      <c r="H20" s="144"/>
      <c r="I20" s="144"/>
      <c r="J20" s="144"/>
      <c r="K20" s="144"/>
      <c r="L20" s="144"/>
      <c r="M20" s="144"/>
      <c r="N20" s="144"/>
      <c r="O20" s="96">
        <f>IF((VLOOKUP($J$3,'Saisie des résultats'!$B$9:$AE$208,11,FALSE))=1,"×","")</f>
      </c>
      <c r="P20" s="97" t="str">
        <f>IF((VLOOKUP($J$3,'Saisie des résultats'!$B$9:$AE$208,11,FALSE))=1,"","×")</f>
        <v>×</v>
      </c>
    </row>
    <row r="21" spans="1:16" s="21" customFormat="1" ht="12.75">
      <c r="A21" s="21">
        <f>IF(ISBLANK('Liste d''élèves'!C27),"",('Liste d''élèves'!C27))</f>
      </c>
      <c r="C21" s="154" t="s">
        <v>95</v>
      </c>
      <c r="D21" s="141" t="s">
        <v>38</v>
      </c>
      <c r="E21" s="142"/>
      <c r="F21" s="142"/>
      <c r="G21" s="142"/>
      <c r="H21" s="142"/>
      <c r="I21" s="142"/>
      <c r="J21" s="142"/>
      <c r="K21" s="142"/>
      <c r="L21" s="142"/>
      <c r="M21" s="142"/>
      <c r="N21" s="142"/>
      <c r="O21" s="35">
        <f>IF((VLOOKUP($J$3,'Saisie des résultats'!$B$9:$AE$208,13,FALSE))=1,"×","")</f>
      </c>
      <c r="P21" s="36" t="str">
        <f>IF((VLOOKUP($J$3,'Saisie des résultats'!$B$9:$AE$208,13,FALSE))=1,"","×")</f>
        <v>×</v>
      </c>
    </row>
    <row r="22" spans="1:16" s="21" customFormat="1" ht="12.75">
      <c r="A22" s="21">
        <f>IF(ISBLANK('Liste d''élèves'!C28),"",('Liste d''élèves'!C28))</f>
      </c>
      <c r="C22" s="155"/>
      <c r="D22" s="132" t="s">
        <v>67</v>
      </c>
      <c r="E22" s="133"/>
      <c r="F22" s="133"/>
      <c r="G22" s="133"/>
      <c r="H22" s="133"/>
      <c r="I22" s="133"/>
      <c r="J22" s="133"/>
      <c r="K22" s="133"/>
      <c r="L22" s="133"/>
      <c r="M22" s="133"/>
      <c r="N22" s="133"/>
      <c r="O22" s="34">
        <f>IF((VLOOKUP($J$3,'Saisie des résultats'!$B$9:$AE$208,14,FALSE))=1,"×","")</f>
      </c>
      <c r="P22" s="38" t="str">
        <f>IF((VLOOKUP($J$3,'Saisie des résultats'!$B$9:$AE$208,14,FALSE))=1,"","×")</f>
        <v>×</v>
      </c>
    </row>
    <row r="23" spans="1:16" s="21" customFormat="1" ht="12.75">
      <c r="A23" s="21">
        <f>IF(ISBLANK('Liste d''élèves'!C29),"",('Liste d''élèves'!C29))</f>
      </c>
      <c r="C23" s="155"/>
      <c r="D23" s="132" t="s">
        <v>39</v>
      </c>
      <c r="E23" s="133"/>
      <c r="F23" s="133"/>
      <c r="G23" s="133"/>
      <c r="H23" s="133"/>
      <c r="I23" s="133"/>
      <c r="J23" s="133"/>
      <c r="K23" s="133"/>
      <c r="L23" s="133"/>
      <c r="M23" s="133"/>
      <c r="N23" s="133"/>
      <c r="O23" s="34">
        <f>IF((VLOOKUP($J$3,'Saisie des résultats'!$B$9:$AE$208,15,FALSE))=1,"×","")</f>
      </c>
      <c r="P23" s="38" t="str">
        <f>IF((VLOOKUP($J$3,'Saisie des résultats'!$B$9:$AE$208,15,FALSE))=1,"","×")</f>
        <v>×</v>
      </c>
    </row>
    <row r="24" spans="1:16" s="21" customFormat="1" ht="12.75">
      <c r="A24" s="21">
        <f>IF(ISBLANK('Liste d''élèves'!C30),"",('Liste d''élèves'!C30))</f>
      </c>
      <c r="C24" s="155"/>
      <c r="D24" s="132" t="s">
        <v>40</v>
      </c>
      <c r="E24" s="133"/>
      <c r="F24" s="133"/>
      <c r="G24" s="133"/>
      <c r="H24" s="133"/>
      <c r="I24" s="133"/>
      <c r="J24" s="133"/>
      <c r="K24" s="133"/>
      <c r="L24" s="133"/>
      <c r="M24" s="133"/>
      <c r="N24" s="133"/>
      <c r="O24" s="34">
        <f>IF((VLOOKUP($J$3,'Saisie des résultats'!$B$9:$AE$208,16,FALSE))=1,"×","")</f>
      </c>
      <c r="P24" s="38" t="str">
        <f>IF((VLOOKUP($J$3,'Saisie des résultats'!$B$9:$AE$208,16,FALSE))=1,"","×")</f>
        <v>×</v>
      </c>
    </row>
    <row r="25" spans="1:16" s="21" customFormat="1" ht="12.75">
      <c r="A25" s="21">
        <f>IF(ISBLANK('Liste d''élèves'!C31),"",('Liste d''élèves'!C31))</f>
      </c>
      <c r="C25" s="155"/>
      <c r="D25" s="132" t="s">
        <v>91</v>
      </c>
      <c r="E25" s="133"/>
      <c r="F25" s="133"/>
      <c r="G25" s="133"/>
      <c r="H25" s="133"/>
      <c r="I25" s="133"/>
      <c r="J25" s="133"/>
      <c r="K25" s="133"/>
      <c r="L25" s="133"/>
      <c r="M25" s="133"/>
      <c r="N25" s="133"/>
      <c r="O25" s="34">
        <f>IF((VLOOKUP($J$3,'Saisie des résultats'!$B$9:$AE$208,17,FALSE))=1,"×","")</f>
      </c>
      <c r="P25" s="38" t="str">
        <f>IF((VLOOKUP($J$3,'Saisie des résultats'!$B$9:$AE$208,17,FALSE))=1,"","×")</f>
        <v>×</v>
      </c>
    </row>
    <row r="26" spans="1:16" s="21" customFormat="1" ht="12.75">
      <c r="A26" s="21">
        <f>IF(ISBLANK('Liste d''élèves'!C32),"",('Liste d''élèves'!C32))</f>
      </c>
      <c r="C26" s="155"/>
      <c r="D26" s="132" t="s">
        <v>41</v>
      </c>
      <c r="E26" s="133"/>
      <c r="F26" s="133"/>
      <c r="G26" s="133"/>
      <c r="H26" s="133"/>
      <c r="I26" s="133"/>
      <c r="J26" s="133"/>
      <c r="K26" s="133"/>
      <c r="L26" s="133"/>
      <c r="M26" s="133"/>
      <c r="N26" s="133"/>
      <c r="O26" s="34">
        <f>IF((VLOOKUP($J$3,'Saisie des résultats'!$B$9:$AE$208,18,FALSE))=1,"×","")</f>
      </c>
      <c r="P26" s="38" t="str">
        <f>IF((VLOOKUP($J$3,'Saisie des résultats'!$B$9:$AE$208,18,FALSE))=1,"","×")</f>
        <v>×</v>
      </c>
    </row>
    <row r="27" spans="1:16" s="21" customFormat="1" ht="12.75">
      <c r="A27" s="21">
        <f>IF(ISBLANK('Liste d''élèves'!C33),"",('Liste d''élèves'!C33))</f>
      </c>
      <c r="C27" s="155"/>
      <c r="D27" s="132" t="s">
        <v>50</v>
      </c>
      <c r="E27" s="133"/>
      <c r="F27" s="133"/>
      <c r="G27" s="133"/>
      <c r="H27" s="133"/>
      <c r="I27" s="133"/>
      <c r="J27" s="133"/>
      <c r="K27" s="133"/>
      <c r="L27" s="133"/>
      <c r="M27" s="133"/>
      <c r="N27" s="133"/>
      <c r="O27" s="34">
        <f>IF((VLOOKUP($J$3,'Saisie des résultats'!$B$9:$AE$208,28,FALSE))=1,"×","")</f>
      </c>
      <c r="P27" s="38" t="str">
        <f>IF((VLOOKUP($J$3,'Saisie des résultats'!$B$9:$AE$208,28,FALSE))=1,"","×")</f>
        <v>×</v>
      </c>
    </row>
    <row r="28" spans="1:16" s="21" customFormat="1" ht="12.75">
      <c r="A28" s="21">
        <f>IF(ISBLANK('Liste d''élèves'!C34),"",('Liste d''élèves'!C34))</f>
      </c>
      <c r="C28" s="155"/>
      <c r="D28" s="132" t="s">
        <v>51</v>
      </c>
      <c r="E28" s="133"/>
      <c r="F28" s="133"/>
      <c r="G28" s="133"/>
      <c r="H28" s="133"/>
      <c r="I28" s="133"/>
      <c r="J28" s="133"/>
      <c r="K28" s="133"/>
      <c r="L28" s="133"/>
      <c r="M28" s="133"/>
      <c r="N28" s="133"/>
      <c r="O28" s="34">
        <f>IF((VLOOKUP($J$3,'Saisie des résultats'!$B$9:$AE$208,29,FALSE))=1,"×","")</f>
      </c>
      <c r="P28" s="38" t="str">
        <f>IF((VLOOKUP($J$3,'Saisie des résultats'!$B$9:$AE$208,29,FALSE))=1,"","×")</f>
        <v>×</v>
      </c>
    </row>
    <row r="29" spans="1:16" s="21" customFormat="1" ht="12.75">
      <c r="A29" s="21">
        <f>IF(ISBLANK('Liste d''élèves'!C35),"",('Liste d''élèves'!C35))</f>
      </c>
      <c r="C29" s="155"/>
      <c r="D29" s="132" t="s">
        <v>52</v>
      </c>
      <c r="E29" s="133"/>
      <c r="F29" s="133"/>
      <c r="G29" s="133"/>
      <c r="H29" s="133"/>
      <c r="I29" s="133"/>
      <c r="J29" s="133"/>
      <c r="K29" s="133"/>
      <c r="L29" s="133"/>
      <c r="M29" s="133"/>
      <c r="N29" s="133"/>
      <c r="O29" s="34">
        <f>IF((VLOOKUP($J$3,'Saisie des résultats'!$B$9:$AE$208,30,FALSE))=1,"×","")</f>
      </c>
      <c r="P29" s="38" t="str">
        <f>IF((VLOOKUP($J$3,'Saisie des résultats'!$B$9:$AE$208,30,FALSE))=1,"","×")</f>
        <v>×</v>
      </c>
    </row>
    <row r="30" spans="1:16" s="21" customFormat="1" ht="12.75">
      <c r="A30" s="21">
        <f>IF(ISBLANK('Liste d''élèves'!C36),"",('Liste d''élèves'!C36))</f>
      </c>
      <c r="C30" s="155"/>
      <c r="D30" s="132" t="s">
        <v>69</v>
      </c>
      <c r="E30" s="133"/>
      <c r="F30" s="133"/>
      <c r="G30" s="133"/>
      <c r="H30" s="133"/>
      <c r="I30" s="133"/>
      <c r="J30" s="133"/>
      <c r="K30" s="133"/>
      <c r="L30" s="133"/>
      <c r="M30" s="133"/>
      <c r="N30" s="133"/>
      <c r="O30" s="34">
        <f>IF((VLOOKUP($J$3,'Saisie des résultats'!$B$9:$AX$208,31,FALSE))=1,"×","")</f>
      </c>
      <c r="P30" s="38" t="str">
        <f>IF((VLOOKUP($J$3,'Saisie des résultats'!$B$9:$AX$208,31,FALSE))=1,"","×")</f>
        <v>×</v>
      </c>
    </row>
    <row r="31" spans="1:16" s="21" customFormat="1" ht="12.75">
      <c r="A31" s="21">
        <f>IF(ISBLANK('Liste d''élèves'!C37),"",('Liste d''élèves'!C37))</f>
      </c>
      <c r="C31" s="155"/>
      <c r="D31" s="132" t="s">
        <v>53</v>
      </c>
      <c r="E31" s="133"/>
      <c r="F31" s="133"/>
      <c r="G31" s="133"/>
      <c r="H31" s="133"/>
      <c r="I31" s="133"/>
      <c r="J31" s="133"/>
      <c r="K31" s="133"/>
      <c r="L31" s="133"/>
      <c r="M31" s="133"/>
      <c r="N31" s="133"/>
      <c r="O31" s="34">
        <f>IF((VLOOKUP($J$3,'Saisie des résultats'!$B$9:$AX$208,32,FALSE))=1,"×","")</f>
      </c>
      <c r="P31" s="38" t="str">
        <f>IF((VLOOKUP($J$3,'Saisie des résultats'!$B$9:$AX$208,32,FALSE))=1,"","×")</f>
        <v>×</v>
      </c>
    </row>
    <row r="32" spans="1:16" s="21" customFormat="1" ht="12.75">
      <c r="A32" s="21">
        <f>IF(ISBLANK('Liste d''élèves'!C38),"",('Liste d''élèves'!C38))</f>
      </c>
      <c r="C32" s="155"/>
      <c r="D32" s="139" t="s">
        <v>54</v>
      </c>
      <c r="E32" s="140"/>
      <c r="F32" s="140"/>
      <c r="G32" s="140"/>
      <c r="H32" s="140"/>
      <c r="I32" s="140"/>
      <c r="J32" s="140"/>
      <c r="K32" s="140"/>
      <c r="L32" s="140"/>
      <c r="M32" s="140"/>
      <c r="N32" s="140"/>
      <c r="O32" s="34">
        <f>IF((VLOOKUP($J$3,'Saisie des résultats'!$B$9:$AX$208,33,FALSE))=1,"×","")</f>
      </c>
      <c r="P32" s="38" t="str">
        <f>IF((VLOOKUP($J$3,'Saisie des résultats'!$B$9:$AX$208,33,FALSE))=1,"","×")</f>
        <v>×</v>
      </c>
    </row>
    <row r="33" spans="1:16" s="21" customFormat="1" ht="12.75">
      <c r="A33" s="21">
        <f>IF(ISBLANK('Liste d''élèves'!C39),"",('Liste d''élèves'!C39))</f>
      </c>
      <c r="C33" s="155"/>
      <c r="D33" s="139" t="s">
        <v>55</v>
      </c>
      <c r="E33" s="140"/>
      <c r="F33" s="140"/>
      <c r="G33" s="140"/>
      <c r="H33" s="140"/>
      <c r="I33" s="140"/>
      <c r="J33" s="140"/>
      <c r="K33" s="140"/>
      <c r="L33" s="140"/>
      <c r="M33" s="140"/>
      <c r="N33" s="140"/>
      <c r="O33" s="34">
        <f>IF((VLOOKUP($J$3,'Saisie des résultats'!$B$9:$AX$208,34,FALSE))=1,"×","")</f>
      </c>
      <c r="P33" s="38" t="str">
        <f>IF((VLOOKUP($J$3,'Saisie des résultats'!$B$9:$AX$208,34,FALSE))=1,"","×")</f>
        <v>×</v>
      </c>
    </row>
    <row r="34" spans="1:16" s="21" customFormat="1" ht="12.75">
      <c r="A34" s="21">
        <f>IF(ISBLANK('Liste d''élèves'!C40),"",('Liste d''élèves'!C40))</f>
      </c>
      <c r="C34" s="155"/>
      <c r="D34" s="139" t="s">
        <v>56</v>
      </c>
      <c r="E34" s="140"/>
      <c r="F34" s="140"/>
      <c r="G34" s="140"/>
      <c r="H34" s="140"/>
      <c r="I34" s="140"/>
      <c r="J34" s="140"/>
      <c r="K34" s="140"/>
      <c r="L34" s="140"/>
      <c r="M34" s="140"/>
      <c r="N34" s="140"/>
      <c r="O34" s="34">
        <f>IF((VLOOKUP($J$3,'Saisie des résultats'!$B$9:$AX$208,35,FALSE))=1,"×","")</f>
      </c>
      <c r="P34" s="38" t="str">
        <f>IF((VLOOKUP($J$3,'Saisie des résultats'!$B$9:$AX$208,35,FALSE))=1,"","×")</f>
        <v>×</v>
      </c>
    </row>
    <row r="35" spans="1:16" s="21" customFormat="1" ht="12.75">
      <c r="A35" s="21">
        <f>IF(ISBLANK('Liste d''élèves'!C41),"",('Liste d''élèves'!C41))</f>
      </c>
      <c r="C35" s="155"/>
      <c r="D35" s="139" t="s">
        <v>57</v>
      </c>
      <c r="E35" s="140"/>
      <c r="F35" s="140"/>
      <c r="G35" s="140"/>
      <c r="H35" s="140"/>
      <c r="I35" s="140"/>
      <c r="J35" s="140"/>
      <c r="K35" s="140"/>
      <c r="L35" s="140"/>
      <c r="M35" s="140"/>
      <c r="N35" s="140"/>
      <c r="O35" s="34">
        <f>IF((VLOOKUP($J$3,'Saisie des résultats'!$B$9:$AX$208,36,FALSE))=1,"×","")</f>
      </c>
      <c r="P35" s="38" t="str">
        <f>IF((VLOOKUP($J$3,'Saisie des résultats'!$B$9:$AX$208,36,FALSE))=1,"","×")</f>
        <v>×</v>
      </c>
    </row>
    <row r="36" spans="1:16" s="21" customFormat="1" ht="13.5" thickBot="1">
      <c r="A36" s="21">
        <f>IF(ISBLANK('Liste d''élèves'!C42),"",('Liste d''élèves'!C42))</f>
      </c>
      <c r="C36" s="156"/>
      <c r="D36" s="145" t="s">
        <v>65</v>
      </c>
      <c r="E36" s="146"/>
      <c r="F36" s="146"/>
      <c r="G36" s="146"/>
      <c r="H36" s="146"/>
      <c r="I36" s="146"/>
      <c r="J36" s="146"/>
      <c r="K36" s="146"/>
      <c r="L36" s="146"/>
      <c r="M36" s="146"/>
      <c r="N36" s="146"/>
      <c r="O36" s="40">
        <f>IF(AND(((VLOOKUP($J$3,'Saisie des résultats'!$B$9:$AX$208,47,FALSE))=1),((VLOOKUP($J$3,'Saisie des résultats'!$B$9:$AX$208,49,FALSE))=1)),"×","")</f>
      </c>
      <c r="P36" s="41" t="str">
        <f>IF(AND(((VLOOKUP($J$3,'Saisie des résultats'!$B$9:$AX$208,47,FALSE))=1),((VLOOKUP($J$3,'Saisie des résultats'!$B$9:$AX$208,49,FALSE))=1)),"","×")</f>
        <v>×</v>
      </c>
    </row>
    <row r="37" spans="1:16" s="21" customFormat="1" ht="12.75">
      <c r="A37" s="21">
        <f>IF(ISBLANK('Liste d''élèves'!C43),"",('Liste d''élèves'!C43))</f>
      </c>
      <c r="C37" s="157" t="s">
        <v>96</v>
      </c>
      <c r="D37" s="150" t="s">
        <v>42</v>
      </c>
      <c r="E37" s="151"/>
      <c r="F37" s="151"/>
      <c r="G37" s="151"/>
      <c r="H37" s="151"/>
      <c r="I37" s="151"/>
      <c r="J37" s="151"/>
      <c r="K37" s="151"/>
      <c r="L37" s="151"/>
      <c r="M37" s="151"/>
      <c r="N37" s="151"/>
      <c r="O37" s="35">
        <f>IF((VLOOKUP($J$3,'Saisie des résultats'!$B$9:$AE$208,19,FALSE))=1,"×","")</f>
      </c>
      <c r="P37" s="36" t="str">
        <f>IF((VLOOKUP($J$3,'Saisie des résultats'!$B$9:$AE$208,19,FALSE))=1,"","×")</f>
        <v>×</v>
      </c>
    </row>
    <row r="38" spans="1:16" s="21" customFormat="1" ht="12.75">
      <c r="A38" s="21">
        <f>IF(ISBLANK('Liste d''élèves'!C44),"",('Liste d''élèves'!C44))</f>
      </c>
      <c r="C38" s="155"/>
      <c r="D38" s="132" t="s">
        <v>68</v>
      </c>
      <c r="E38" s="133"/>
      <c r="F38" s="133"/>
      <c r="G38" s="133"/>
      <c r="H38" s="133"/>
      <c r="I38" s="133"/>
      <c r="J38" s="133"/>
      <c r="K38" s="133"/>
      <c r="L38" s="133"/>
      <c r="M38" s="133"/>
      <c r="N38" s="133"/>
      <c r="O38" s="34">
        <f>IF((VLOOKUP($J$3,'Saisie des résultats'!$B$9:$AE$208,20,FALSE))=1,"×","")</f>
      </c>
      <c r="P38" s="38" t="str">
        <f>IF((VLOOKUP($J$3,'Saisie des résultats'!$B$9:$AE$208,20,FALSE))=1,"","×")</f>
        <v>×</v>
      </c>
    </row>
    <row r="39" spans="1:16" s="21" customFormat="1" ht="12.75">
      <c r="A39" s="21">
        <f>IF(ISBLANK('Liste d''élèves'!C45),"",('Liste d''élèves'!C45))</f>
      </c>
      <c r="C39" s="155"/>
      <c r="D39" s="132" t="s">
        <v>43</v>
      </c>
      <c r="E39" s="133"/>
      <c r="F39" s="133"/>
      <c r="G39" s="133"/>
      <c r="H39" s="133"/>
      <c r="I39" s="133"/>
      <c r="J39" s="133"/>
      <c r="K39" s="133"/>
      <c r="L39" s="133"/>
      <c r="M39" s="133"/>
      <c r="N39" s="133"/>
      <c r="O39" s="34">
        <f>IF((VLOOKUP($J$3,'Saisie des résultats'!$B$9:$AE$208,21,FALSE))=1,"×","")</f>
      </c>
      <c r="P39" s="38" t="str">
        <f>IF((VLOOKUP($J$3,'Saisie des résultats'!$B$9:$AE$208,21,FALSE))=1,"","×")</f>
        <v>×</v>
      </c>
    </row>
    <row r="40" spans="1:16" s="21" customFormat="1" ht="12.75">
      <c r="A40" s="21">
        <f>IF(ISBLANK('Liste d''élèves'!C46),"",('Liste d''élèves'!C46))</f>
      </c>
      <c r="C40" s="155"/>
      <c r="D40" s="132" t="s">
        <v>48</v>
      </c>
      <c r="E40" s="133"/>
      <c r="F40" s="133"/>
      <c r="G40" s="133"/>
      <c r="H40" s="133"/>
      <c r="I40" s="133"/>
      <c r="J40" s="133"/>
      <c r="K40" s="133"/>
      <c r="L40" s="133"/>
      <c r="M40" s="133"/>
      <c r="N40" s="133"/>
      <c r="O40" s="34">
        <f>IF((VLOOKUP($J$3,'Saisie des résultats'!$B$9:$AE$208,26,FALSE))=1,"×","")</f>
      </c>
      <c r="P40" s="38" t="str">
        <f>IF((VLOOKUP($J$3,'Saisie des résultats'!$B$9:$AE$208,26,FALSE))=1,"","×")</f>
        <v>×</v>
      </c>
    </row>
    <row r="41" spans="1:16" s="21" customFormat="1" ht="12.75">
      <c r="A41" s="21">
        <f>IF(ISBLANK('Liste d''élèves'!C47),"",('Liste d''élèves'!C47))</f>
      </c>
      <c r="C41" s="155"/>
      <c r="D41" s="132" t="s">
        <v>49</v>
      </c>
      <c r="E41" s="133"/>
      <c r="F41" s="133"/>
      <c r="G41" s="133"/>
      <c r="H41" s="133"/>
      <c r="I41" s="133"/>
      <c r="J41" s="133"/>
      <c r="K41" s="133"/>
      <c r="L41" s="133"/>
      <c r="M41" s="133"/>
      <c r="N41" s="133"/>
      <c r="O41" s="34">
        <f>IF((VLOOKUP($J$3,'Saisie des résultats'!$B$9:$AE$208,27,FALSE))=1,"×","")</f>
      </c>
      <c r="P41" s="38" t="str">
        <f>IF((VLOOKUP($J$3,'Saisie des résultats'!$B$9:$AE$208,27,FALSE))=1,"","×")</f>
        <v>×</v>
      </c>
    </row>
    <row r="42" spans="1:16" s="21" customFormat="1" ht="12.75">
      <c r="A42" s="21">
        <f>IF(ISBLANK('Liste d''élèves'!C48),"",('Liste d''élèves'!C48))</f>
      </c>
      <c r="C42" s="155"/>
      <c r="D42" s="132" t="s">
        <v>73</v>
      </c>
      <c r="E42" s="133"/>
      <c r="F42" s="133"/>
      <c r="G42" s="133"/>
      <c r="H42" s="133"/>
      <c r="I42" s="133"/>
      <c r="J42" s="133"/>
      <c r="K42" s="133"/>
      <c r="L42" s="133"/>
      <c r="M42" s="133"/>
      <c r="N42" s="133"/>
      <c r="O42" s="34">
        <f>IF((VLOOKUP($J$3,'Saisie des résultats'!$B$9:$AX$208,37,FALSE))=1,"×","")</f>
      </c>
      <c r="P42" s="38" t="str">
        <f>IF((VLOOKUP($J$3,'Saisie des résultats'!$B$9:$AX$208,37,FALSE))=1,"","×")</f>
        <v>×</v>
      </c>
    </row>
    <row r="43" spans="1:16" s="21" customFormat="1" ht="12.75">
      <c r="A43" s="21">
        <f>IF(ISBLANK('Liste d''élèves'!C49),"",('Liste d''élèves'!C49))</f>
      </c>
      <c r="C43" s="155"/>
      <c r="D43" s="132" t="s">
        <v>58</v>
      </c>
      <c r="E43" s="133"/>
      <c r="F43" s="133"/>
      <c r="G43" s="133"/>
      <c r="H43" s="133"/>
      <c r="I43" s="133"/>
      <c r="J43" s="133"/>
      <c r="K43" s="133"/>
      <c r="L43" s="133"/>
      <c r="M43" s="133"/>
      <c r="N43" s="133"/>
      <c r="O43" s="34">
        <f>IF((VLOOKUP($J$3,'Saisie des résultats'!$B$9:$AX$208,38,FALSE))=1,"×","")</f>
      </c>
      <c r="P43" s="38" t="str">
        <f>IF((VLOOKUP($J$3,'Saisie des résultats'!$B$9:$AX$208,38,FALSE))=1,"","×")</f>
        <v>×</v>
      </c>
    </row>
    <row r="44" spans="1:16" s="21" customFormat="1" ht="12.75">
      <c r="A44" s="21">
        <f>IF(ISBLANK('Liste d''élèves'!C50),"",('Liste d''élèves'!C50))</f>
      </c>
      <c r="C44" s="155"/>
      <c r="D44" s="132" t="s">
        <v>70</v>
      </c>
      <c r="E44" s="133"/>
      <c r="F44" s="133"/>
      <c r="G44" s="133"/>
      <c r="H44" s="133"/>
      <c r="I44" s="133"/>
      <c r="J44" s="133"/>
      <c r="K44" s="133"/>
      <c r="L44" s="133"/>
      <c r="M44" s="133"/>
      <c r="N44" s="133"/>
      <c r="O44" s="34">
        <f>IF((VLOOKUP($J$3,'Saisie des résultats'!$B$9:$AX$208,39,FALSE))=1,"×","")</f>
      </c>
      <c r="P44" s="38" t="str">
        <f>IF((VLOOKUP($J$3,'Saisie des résultats'!$B$9:$AX$208,39,FALSE))=1,"","×")</f>
        <v>×</v>
      </c>
    </row>
    <row r="45" spans="1:16" s="21" customFormat="1" ht="12.75">
      <c r="A45" s="21">
        <f>IF(ISBLANK('Liste d''élèves'!C51),"",('Liste d''élèves'!C51))</f>
      </c>
      <c r="C45" s="155"/>
      <c r="D45" s="132" t="s">
        <v>59</v>
      </c>
      <c r="E45" s="133"/>
      <c r="F45" s="133"/>
      <c r="G45" s="133"/>
      <c r="H45" s="133"/>
      <c r="I45" s="133"/>
      <c r="J45" s="133"/>
      <c r="K45" s="133"/>
      <c r="L45" s="133"/>
      <c r="M45" s="133"/>
      <c r="N45" s="133"/>
      <c r="O45" s="34">
        <f>IF((VLOOKUP($J$3,'Saisie des résultats'!$B$9:$AX$208,40,FALSE))=1,"×","")</f>
      </c>
      <c r="P45" s="38" t="str">
        <f>IF((VLOOKUP($J$3,'Saisie des résultats'!$B$9:$AX$208,40,FALSE))=1,"","×")</f>
        <v>×</v>
      </c>
    </row>
    <row r="46" spans="1:16" s="21" customFormat="1" ht="13.5" thickBot="1">
      <c r="A46" s="21">
        <f>IF(ISBLANK('Liste d''élèves'!C52),"",('Liste d''élèves'!C52))</f>
      </c>
      <c r="C46" s="156"/>
      <c r="D46" s="158" t="s">
        <v>63</v>
      </c>
      <c r="E46" s="159"/>
      <c r="F46" s="159"/>
      <c r="G46" s="159"/>
      <c r="H46" s="159"/>
      <c r="I46" s="159"/>
      <c r="J46" s="159"/>
      <c r="K46" s="159"/>
      <c r="L46" s="159"/>
      <c r="M46" s="159"/>
      <c r="N46" s="159"/>
      <c r="O46" s="40">
        <f>IF((VLOOKUP($J$3,'Saisie des résultats'!$B$9:$AX$208,49,FALSE))=1,"×","")</f>
      </c>
      <c r="P46" s="41" t="str">
        <f>IF((VLOOKUP($J$3,'Saisie des résultats'!$B$9:$AX$208,49,FALSE))=1,"","×")</f>
        <v>×</v>
      </c>
    </row>
    <row r="47" spans="1:16" s="21" customFormat="1" ht="12.75">
      <c r="A47" s="21">
        <f>IF(ISBLANK('Liste d''élèves'!C53),"",('Liste d''élèves'!C53))</f>
      </c>
      <c r="C47" s="155" t="s">
        <v>97</v>
      </c>
      <c r="D47" s="141" t="s">
        <v>44</v>
      </c>
      <c r="E47" s="142"/>
      <c r="F47" s="142"/>
      <c r="G47" s="142"/>
      <c r="H47" s="142"/>
      <c r="I47" s="142"/>
      <c r="J47" s="142"/>
      <c r="K47" s="142"/>
      <c r="L47" s="142"/>
      <c r="M47" s="142"/>
      <c r="N47" s="142"/>
      <c r="O47" s="35">
        <f>IF((VLOOKUP($J$3,'Saisie des résultats'!$B$9:$AE$208,22,FALSE))=1,"×","")</f>
      </c>
      <c r="P47" s="36" t="str">
        <f>IF((VLOOKUP($J$3,'Saisie des résultats'!$B$9:$AE$208,22,FALSE))=1,"","×")</f>
        <v>×</v>
      </c>
    </row>
    <row r="48" spans="1:16" s="21" customFormat="1" ht="12.75">
      <c r="A48" s="21">
        <f>IF(ISBLANK('Liste d''élèves'!C54),"",('Liste d''élèves'!C54))</f>
      </c>
      <c r="C48" s="155"/>
      <c r="D48" s="132" t="s">
        <v>45</v>
      </c>
      <c r="E48" s="133"/>
      <c r="F48" s="133"/>
      <c r="G48" s="133"/>
      <c r="H48" s="133"/>
      <c r="I48" s="133"/>
      <c r="J48" s="133"/>
      <c r="K48" s="133"/>
      <c r="L48" s="133"/>
      <c r="M48" s="133"/>
      <c r="N48" s="133"/>
      <c r="O48" s="34">
        <f>IF((VLOOKUP($J$3,'Saisie des résultats'!$B$9:$AE$208,23,FALSE))=1,"×","")</f>
      </c>
      <c r="P48" s="38" t="str">
        <f>IF((VLOOKUP($J$3,'Saisie des résultats'!$B$9:$AE$208,23,FALSE))=1,"","×")</f>
        <v>×</v>
      </c>
    </row>
    <row r="49" spans="1:16" s="21" customFormat="1" ht="12.75">
      <c r="A49" s="21">
        <f>IF(ISBLANK('Liste d''élèves'!C55),"",('Liste d''élèves'!C55))</f>
      </c>
      <c r="C49" s="155"/>
      <c r="D49" s="139" t="s">
        <v>46</v>
      </c>
      <c r="E49" s="140"/>
      <c r="F49" s="140"/>
      <c r="G49" s="140"/>
      <c r="H49" s="140"/>
      <c r="I49" s="140"/>
      <c r="J49" s="140"/>
      <c r="K49" s="140"/>
      <c r="L49" s="140"/>
      <c r="M49" s="140"/>
      <c r="N49" s="140"/>
      <c r="O49" s="34">
        <f>IF((VLOOKUP($J$3,'Saisie des résultats'!$B$9:$AE$208,24,FALSE))=1,"×","")</f>
      </c>
      <c r="P49" s="38" t="str">
        <f>IF((VLOOKUP($J$3,'Saisie des résultats'!$B$9:$AE$208,24,FALSE))=1,"","×")</f>
        <v>×</v>
      </c>
    </row>
    <row r="50" spans="1:16" s="21" customFormat="1" ht="12.75">
      <c r="A50" s="21">
        <f>IF(ISBLANK('Liste d''élèves'!C56),"",('Liste d''élèves'!C56))</f>
      </c>
      <c r="C50" s="155"/>
      <c r="D50" s="139" t="s">
        <v>47</v>
      </c>
      <c r="E50" s="140"/>
      <c r="F50" s="140"/>
      <c r="G50" s="140"/>
      <c r="H50" s="140"/>
      <c r="I50" s="140"/>
      <c r="J50" s="140"/>
      <c r="K50" s="140"/>
      <c r="L50" s="140"/>
      <c r="M50" s="140"/>
      <c r="N50" s="140"/>
      <c r="O50" s="34">
        <f>IF((VLOOKUP($J$3,'Saisie des résultats'!$B$9:$AE$208,25,FALSE))=1,"×","")</f>
      </c>
      <c r="P50" s="38" t="str">
        <f>IF((VLOOKUP($J$3,'Saisie des résultats'!$B$9:$AE$208,25,FALSE))=1,"","×")</f>
        <v>×</v>
      </c>
    </row>
    <row r="51" spans="1:16" s="21" customFormat="1" ht="12.75">
      <c r="A51" s="21">
        <f>IF(ISBLANK('Liste d''élèves'!C57),"",('Liste d''élèves'!C57))</f>
      </c>
      <c r="C51" s="155"/>
      <c r="D51" s="139" t="s">
        <v>44</v>
      </c>
      <c r="E51" s="140"/>
      <c r="F51" s="140"/>
      <c r="G51" s="140"/>
      <c r="H51" s="140"/>
      <c r="I51" s="140"/>
      <c r="J51" s="140"/>
      <c r="K51" s="140"/>
      <c r="L51" s="140"/>
      <c r="M51" s="140"/>
      <c r="N51" s="140"/>
      <c r="O51" s="34">
        <f>IF((VLOOKUP($J$3,'Saisie des résultats'!$B$9:$AX$208,41,FALSE))=1,"×","")</f>
      </c>
      <c r="P51" s="38" t="str">
        <f>IF((VLOOKUP($J$3,'Saisie des résultats'!$B$9:$AX$208,41,FALSE))=1,"","×")</f>
        <v>×</v>
      </c>
    </row>
    <row r="52" spans="1:16" s="21" customFormat="1" ht="12.75">
      <c r="A52" s="21">
        <f>IF(ISBLANK('Liste d''élèves'!C58),"",('Liste d''élèves'!C58))</f>
      </c>
      <c r="C52" s="155"/>
      <c r="D52" s="139" t="s">
        <v>60</v>
      </c>
      <c r="E52" s="140"/>
      <c r="F52" s="140"/>
      <c r="G52" s="140"/>
      <c r="H52" s="140"/>
      <c r="I52" s="140"/>
      <c r="J52" s="140"/>
      <c r="K52" s="140"/>
      <c r="L52" s="140"/>
      <c r="M52" s="140"/>
      <c r="N52" s="140"/>
      <c r="O52" s="34">
        <f>IF((VLOOKUP($J$3,'Saisie des résultats'!$B$9:$AX$208,42,FALSE))=1,"×","")</f>
      </c>
      <c r="P52" s="38" t="str">
        <f>IF((VLOOKUP($J$3,'Saisie des résultats'!$B$9:$AX$208,42,FALSE))=1,"","×")</f>
        <v>×</v>
      </c>
    </row>
    <row r="53" spans="1:16" s="21" customFormat="1" ht="12.75">
      <c r="A53" s="21">
        <f>IF(ISBLANK('Liste d''élèves'!C59),"",('Liste d''élèves'!C59))</f>
      </c>
      <c r="C53" s="155"/>
      <c r="D53" s="139" t="s">
        <v>61</v>
      </c>
      <c r="E53" s="140"/>
      <c r="F53" s="140"/>
      <c r="G53" s="140"/>
      <c r="H53" s="140"/>
      <c r="I53" s="140"/>
      <c r="J53" s="140"/>
      <c r="K53" s="140"/>
      <c r="L53" s="140"/>
      <c r="M53" s="140"/>
      <c r="N53" s="140"/>
      <c r="O53" s="34">
        <f>IF((VLOOKUP($J$3,'Saisie des résultats'!$B$9:$AX$208,43,FALSE))=1,"×","")</f>
      </c>
      <c r="P53" s="38" t="str">
        <f>IF((VLOOKUP($J$3,'Saisie des résultats'!$B$9:$AX$208,43,FALSE))=1,"","×")</f>
        <v>×</v>
      </c>
    </row>
    <row r="54" spans="1:16" s="21" customFormat="1" ht="12.75">
      <c r="A54" s="21">
        <f>IF(ISBLANK('Liste d''élèves'!C60),"",('Liste d''élèves'!C60))</f>
      </c>
      <c r="C54" s="155"/>
      <c r="D54" s="139" t="s">
        <v>62</v>
      </c>
      <c r="E54" s="140"/>
      <c r="F54" s="140"/>
      <c r="G54" s="140"/>
      <c r="H54" s="140"/>
      <c r="I54" s="140"/>
      <c r="J54" s="140"/>
      <c r="K54" s="140"/>
      <c r="L54" s="140"/>
      <c r="M54" s="140"/>
      <c r="N54" s="140"/>
      <c r="O54" s="34">
        <f>IF((VLOOKUP($J$3,'Saisie des résultats'!$B$9:$AX$208,44,FALSE))=1,"×","")</f>
      </c>
      <c r="P54" s="38" t="str">
        <f>IF((VLOOKUP($J$3,'Saisie des résultats'!$B$9:$AX$208,44,FALSE))=1,"","×")</f>
        <v>×</v>
      </c>
    </row>
    <row r="55" spans="1:16" s="21" customFormat="1" ht="13.5" thickBot="1">
      <c r="A55" s="21">
        <f>IF(ISBLANK('Liste d''élèves'!C61),"",('Liste d''élèves'!C61))</f>
      </c>
      <c r="C55" s="156"/>
      <c r="D55" s="145" t="s">
        <v>64</v>
      </c>
      <c r="E55" s="146"/>
      <c r="F55" s="146"/>
      <c r="G55" s="146"/>
      <c r="H55" s="146"/>
      <c r="I55" s="146"/>
      <c r="J55" s="146"/>
      <c r="K55" s="146"/>
      <c r="L55" s="146"/>
      <c r="M55" s="146"/>
      <c r="N55" s="146"/>
      <c r="O55" s="40">
        <f>IF(AND(((VLOOKUP($J$3,'Saisie des résultats'!$B$9:$AX$208,46,FALSE))=1),((VLOOKUP($J$3,'Saisie des résultats'!$B$9:$AX$208,48,FALSE))=1)),"×","")</f>
      </c>
      <c r="P55" s="41" t="str">
        <f>IF(AND(((VLOOKUP($J$3,'Saisie des résultats'!$B$9:$AX$208,46,FALSE))=1),((VLOOKUP($J$3,'Saisie des résultats'!$B$9:$AX$208,48,FALSE))=1)),"","×")</f>
        <v>×</v>
      </c>
    </row>
    <row r="56" s="21" customFormat="1" ht="12.75">
      <c r="A56" s="21">
        <f>IF(ISBLANK('Liste d''élèves'!C62),"",('Liste d''élèves'!C62))</f>
      </c>
    </row>
    <row r="57" s="21" customFormat="1" ht="12.75">
      <c r="A57" s="21">
        <f>IF(ISBLANK('Liste d''élèves'!C63),"",('Liste d''élèves'!C63))</f>
      </c>
    </row>
    <row r="58" s="21" customFormat="1" ht="12.75">
      <c r="A58" s="21">
        <f>IF(ISBLANK('Liste d''élèves'!C64),"",('Liste d''élèves'!C64))</f>
      </c>
    </row>
    <row r="59" s="21" customFormat="1" ht="12.75">
      <c r="A59" s="21">
        <f>IF(ISBLANK('Liste d''élèves'!C65),"",('Liste d''élèves'!C65))</f>
      </c>
    </row>
    <row r="60" s="21" customFormat="1" ht="12.75">
      <c r="A60" s="21">
        <f>IF(ISBLANK('Liste d''élèves'!C66),"",('Liste d''élèves'!C66))</f>
      </c>
    </row>
    <row r="61" s="21" customFormat="1" ht="12.75">
      <c r="A61" s="21">
        <f>IF(ISBLANK('Liste d''élèves'!C67),"",('Liste d''élèves'!C67))</f>
      </c>
    </row>
    <row r="62" s="21" customFormat="1" ht="12.75">
      <c r="A62" s="21">
        <f>IF(ISBLANK('Liste d''élèves'!C68),"",('Liste d''élèves'!C68))</f>
      </c>
    </row>
    <row r="63" s="21" customFormat="1" ht="12.75">
      <c r="A63" s="21">
        <f>IF(ISBLANK('Liste d''élèves'!C69),"",('Liste d''élèves'!C69))</f>
      </c>
    </row>
    <row r="64" s="21" customFormat="1" ht="12.75">
      <c r="A64" s="21">
        <f>IF(ISBLANK('Liste d''élèves'!C70),"",('Liste d''élèves'!C70))</f>
      </c>
    </row>
    <row r="65" s="21" customFormat="1" ht="12.75">
      <c r="A65" s="21">
        <f>IF(ISBLANK('Liste d''élèves'!C71),"",('Liste d''élèves'!C71))</f>
      </c>
    </row>
    <row r="66" s="21" customFormat="1" ht="12.75">
      <c r="A66" s="21">
        <f>IF(ISBLANK('Liste d''élèves'!C72),"",('Liste d''élèves'!C72))</f>
      </c>
    </row>
    <row r="67" ht="12.75">
      <c r="A67" s="21">
        <f>IF(ISBLANK('Liste d''élèves'!C73),"",('Liste d''élèves'!C73))</f>
      </c>
    </row>
    <row r="68" ht="12.75">
      <c r="A68" s="21">
        <f>IF(ISBLANK('Liste d''élèves'!C74),"",('Liste d''élèves'!C74))</f>
      </c>
    </row>
    <row r="69" ht="12.75">
      <c r="A69" s="21">
        <f>IF(ISBLANK('Liste d''élèves'!C75),"",('Liste d''élèves'!C75))</f>
      </c>
    </row>
    <row r="70" ht="12.75">
      <c r="A70" s="21">
        <f>IF(ISBLANK('Liste d''élèves'!C76),"",('Liste d''élèves'!C76))</f>
      </c>
    </row>
    <row r="71" ht="12.75">
      <c r="A71" s="21">
        <f>IF(ISBLANK('Liste d''élèves'!C77),"",('Liste d''élèves'!C77))</f>
      </c>
    </row>
    <row r="72" ht="12.75">
      <c r="A72" s="21">
        <f>IF(ISBLANK('Liste d''élèves'!C78),"",('Liste d''élèves'!C78))</f>
      </c>
    </row>
    <row r="73" ht="12.75">
      <c r="A73" s="21">
        <f>IF(ISBLANK('Liste d''élèves'!C79),"",('Liste d''élèves'!C79))</f>
      </c>
    </row>
    <row r="74" ht="12.75">
      <c r="A74" s="21">
        <f>IF(ISBLANK('Liste d''élèves'!C80),"",('Liste d''élèves'!C80))</f>
      </c>
    </row>
    <row r="75" ht="12.75">
      <c r="A75" s="21">
        <f>IF(ISBLANK('Liste d''élèves'!C81),"",('Liste d''élèves'!C81))</f>
      </c>
    </row>
    <row r="76" ht="12.75">
      <c r="A76" s="21">
        <f>IF(ISBLANK('Liste d''élèves'!C82),"",('Liste d''élèves'!C82))</f>
      </c>
    </row>
    <row r="77" ht="12.75">
      <c r="A77" s="21">
        <f>IF(ISBLANK('Liste d''élèves'!C83),"",('Liste d''élèves'!C83))</f>
      </c>
    </row>
    <row r="78" ht="12.75">
      <c r="A78" s="21">
        <f>IF(ISBLANK('Liste d''élèves'!C84),"",('Liste d''élèves'!C84))</f>
      </c>
    </row>
    <row r="79" ht="12.75">
      <c r="A79" s="21">
        <f>IF(ISBLANK('Liste d''élèves'!C85),"",('Liste d''élèves'!C85))</f>
      </c>
    </row>
    <row r="80" ht="12.75">
      <c r="A80" s="21">
        <f>IF(ISBLANK('Liste d''élèves'!C86),"",('Liste d''élèves'!C86))</f>
      </c>
    </row>
    <row r="81" ht="12.75">
      <c r="A81" s="21">
        <f>IF(ISBLANK('Liste d''élèves'!C87),"",('Liste d''élèves'!C87))</f>
      </c>
    </row>
    <row r="82" ht="12.75">
      <c r="A82" s="21">
        <f>IF(ISBLANK('Liste d''élèves'!C88),"",('Liste d''élèves'!C88))</f>
      </c>
    </row>
    <row r="83" ht="12.75">
      <c r="A83" s="21">
        <f>IF(ISBLANK('Liste d''élèves'!C89),"",('Liste d''élèves'!C89))</f>
      </c>
    </row>
    <row r="84" ht="12.75">
      <c r="A84" s="21">
        <f>IF(ISBLANK('Liste d''élèves'!C90),"",('Liste d''élèves'!C90))</f>
      </c>
    </row>
    <row r="85" ht="12.75">
      <c r="A85" s="21">
        <f>IF(ISBLANK('Liste d''élèves'!C91),"",('Liste d''élèves'!C91))</f>
      </c>
    </row>
    <row r="86" ht="12.75">
      <c r="A86" s="21">
        <f>IF(ISBLANK('Liste d''élèves'!C92),"",('Liste d''élèves'!C92))</f>
      </c>
    </row>
    <row r="87" ht="12.75">
      <c r="A87" s="21">
        <f>IF(ISBLANK('Liste d''élèves'!C93),"",('Liste d''élèves'!C93))</f>
      </c>
    </row>
    <row r="88" ht="12.75">
      <c r="A88" s="21">
        <f>IF(ISBLANK('Liste d''élèves'!C94),"",('Liste d''élèves'!C94))</f>
      </c>
    </row>
    <row r="89" ht="12.75">
      <c r="A89" s="21">
        <f>IF(ISBLANK('Liste d''élèves'!C95),"",('Liste d''élèves'!C95))</f>
      </c>
    </row>
    <row r="90" ht="12.75">
      <c r="A90" s="21">
        <f>IF(ISBLANK('Liste d''élèves'!C96),"",('Liste d''élèves'!C96))</f>
      </c>
    </row>
    <row r="91" ht="12.75">
      <c r="A91" s="21">
        <f>IF(ISBLANK('Liste d''élèves'!C97),"",('Liste d''élèves'!C97))</f>
      </c>
    </row>
    <row r="92" ht="12.75">
      <c r="A92" s="21">
        <f>IF(ISBLANK('Liste d''élèves'!C98),"",('Liste d''élèves'!C98))</f>
      </c>
    </row>
    <row r="93" ht="12.75">
      <c r="A93" s="21">
        <f>IF(ISBLANK('Liste d''élèves'!C99),"",('Liste d''élèves'!C99))</f>
      </c>
    </row>
    <row r="94" ht="12.75">
      <c r="A94" s="21">
        <f>IF(ISBLANK('Liste d''élèves'!C100),"",('Liste d''élèves'!C100))</f>
      </c>
    </row>
    <row r="95" ht="12.75">
      <c r="A95" s="21">
        <f>IF(ISBLANK('Liste d''élèves'!C101),"",('Liste d''élèves'!C101))</f>
      </c>
    </row>
    <row r="96" ht="12.75">
      <c r="A96" s="21">
        <f>IF(ISBLANK('Liste d''élèves'!C102),"",('Liste d''élèves'!C102))</f>
      </c>
    </row>
    <row r="97" ht="12.75">
      <c r="A97" s="21">
        <f>IF(ISBLANK('Liste d''élèves'!C103),"",('Liste d''élèves'!C103))</f>
      </c>
    </row>
    <row r="98" ht="12.75">
      <c r="A98" s="21">
        <f>IF(ISBLANK('Liste d''élèves'!C104),"",('Liste d''élèves'!C104))</f>
      </c>
    </row>
    <row r="99" ht="12.75">
      <c r="A99" s="21">
        <f>IF(ISBLANK('Liste d''élèves'!C105),"",('Liste d''élèves'!C105))</f>
      </c>
    </row>
    <row r="100" ht="12.75">
      <c r="A100" s="21">
        <f>IF(ISBLANK('Liste d''élèves'!C106),"",('Liste d''élèves'!C106))</f>
      </c>
    </row>
    <row r="101" ht="12.75">
      <c r="A101" s="21">
        <f>IF(ISBLANK('Liste d''élèves'!C107),"",('Liste d''élèves'!C107))</f>
      </c>
    </row>
    <row r="102" ht="12.75">
      <c r="A102" s="21">
        <f>IF(ISBLANK('Liste d''élèves'!C108),"",('Liste d''élèves'!C108))</f>
      </c>
    </row>
    <row r="103" ht="12.75">
      <c r="A103" s="21">
        <f>IF(ISBLANK('Liste d''élèves'!C109),"",('Liste d''élèves'!C109))</f>
      </c>
    </row>
    <row r="104" ht="12.75">
      <c r="A104" s="21">
        <f>IF(ISBLANK('Liste d''élèves'!C110),"",('Liste d''élèves'!C110))</f>
      </c>
    </row>
    <row r="105" ht="12.75">
      <c r="A105" s="21">
        <f>IF(ISBLANK('Liste d''élèves'!C111),"",('Liste d''élèves'!C111))</f>
      </c>
    </row>
    <row r="106" ht="12.75">
      <c r="A106" s="21">
        <f>IF(ISBLANK('Liste d''élèves'!C112),"",('Liste d''élèves'!C112))</f>
      </c>
    </row>
    <row r="107" ht="12.75">
      <c r="A107" s="21">
        <f>IF(ISBLANK('Liste d''élèves'!C113),"",('Liste d''élèves'!C113))</f>
      </c>
    </row>
    <row r="108" ht="12.75">
      <c r="A108" s="21">
        <f>IF(ISBLANK('Liste d''élèves'!C114),"",('Liste d''élèves'!C114))</f>
      </c>
    </row>
    <row r="109" ht="12.75">
      <c r="A109" s="21">
        <f>IF(ISBLANK('Liste d''élèves'!C115),"",('Liste d''élèves'!C115))</f>
      </c>
    </row>
    <row r="110" ht="12.75">
      <c r="A110" s="21">
        <f>IF(ISBLANK('Liste d''élèves'!C116),"",('Liste d''élèves'!C116))</f>
      </c>
    </row>
    <row r="111" ht="12.75">
      <c r="A111" s="21">
        <f>IF(ISBLANK('Liste d''élèves'!C117),"",('Liste d''élèves'!C117))</f>
      </c>
    </row>
    <row r="112" ht="12.75">
      <c r="A112" s="21">
        <f>IF(ISBLANK('Liste d''élèves'!C118),"",('Liste d''élèves'!C118))</f>
      </c>
    </row>
    <row r="113" ht="12.75">
      <c r="A113" s="21">
        <f>IF(ISBLANK('Liste d''élèves'!C119),"",('Liste d''élèves'!C119))</f>
      </c>
    </row>
    <row r="114" ht="12.75">
      <c r="A114" s="21">
        <f>IF(ISBLANK('Liste d''élèves'!C120),"",('Liste d''élèves'!C120))</f>
      </c>
    </row>
    <row r="115" ht="12.75">
      <c r="A115" s="21">
        <f>IF(ISBLANK('Liste d''élèves'!C121),"",('Liste d''élèves'!C121))</f>
      </c>
    </row>
    <row r="116" ht="12.75">
      <c r="A116" s="21">
        <f>IF(ISBLANK('Liste d''élèves'!C122),"",('Liste d''élèves'!C122))</f>
      </c>
    </row>
    <row r="117" ht="12.75">
      <c r="A117" s="21">
        <f>IF(ISBLANK('Liste d''élèves'!C123),"",('Liste d''élèves'!C123))</f>
      </c>
    </row>
    <row r="118" ht="12.75">
      <c r="A118" s="21">
        <f>IF(ISBLANK('Liste d''élèves'!C124),"",('Liste d''élèves'!C124))</f>
      </c>
    </row>
    <row r="119" ht="12.75">
      <c r="A119" s="21">
        <f>IF(ISBLANK('Liste d''élèves'!C125),"",('Liste d''élèves'!C125))</f>
      </c>
    </row>
    <row r="120" ht="12.75">
      <c r="A120" s="21">
        <f>IF(ISBLANK('Liste d''élèves'!C126),"",('Liste d''élèves'!C126))</f>
      </c>
    </row>
    <row r="121" ht="12.75">
      <c r="A121" s="21">
        <f>IF(ISBLANK('Liste d''élèves'!C127),"",('Liste d''élèves'!C127))</f>
      </c>
    </row>
    <row r="122" ht="12.75">
      <c r="A122" s="21">
        <f>IF(ISBLANK('Liste d''élèves'!C128),"",('Liste d''élèves'!C128))</f>
      </c>
    </row>
    <row r="123" ht="12.75">
      <c r="A123" s="21">
        <f>IF(ISBLANK('Liste d''élèves'!C129),"",('Liste d''élèves'!C129))</f>
      </c>
    </row>
    <row r="124" ht="12.75">
      <c r="A124" s="21">
        <f>IF(ISBLANK('Liste d''élèves'!C130),"",('Liste d''élèves'!C130))</f>
      </c>
    </row>
    <row r="125" ht="12.75">
      <c r="A125" s="21">
        <f>IF(ISBLANK('Liste d''élèves'!C131),"",('Liste d''élèves'!C131))</f>
      </c>
    </row>
    <row r="126" ht="12.75">
      <c r="A126" s="21">
        <f>IF(ISBLANK('Liste d''élèves'!C132),"",('Liste d''élèves'!C132))</f>
      </c>
    </row>
    <row r="127" ht="12.75">
      <c r="A127" s="21">
        <f>IF(ISBLANK('Liste d''élèves'!C133),"",('Liste d''élèves'!C133))</f>
      </c>
    </row>
    <row r="128" ht="12.75">
      <c r="A128" s="21">
        <f>IF(ISBLANK('Liste d''élèves'!C134),"",('Liste d''élèves'!C134))</f>
      </c>
    </row>
    <row r="129" ht="12.75">
      <c r="A129" s="21">
        <f>IF(ISBLANK('Liste d''élèves'!C135),"",('Liste d''élèves'!C135))</f>
      </c>
    </row>
    <row r="130" ht="12.75">
      <c r="A130" s="21">
        <f>IF(ISBLANK('Liste d''élèves'!C136),"",('Liste d''élèves'!C136))</f>
      </c>
    </row>
    <row r="131" ht="12.75">
      <c r="A131" s="21">
        <f>IF(ISBLANK('Liste d''élèves'!C137),"",('Liste d''élèves'!C137))</f>
      </c>
    </row>
    <row r="132" ht="12.75">
      <c r="A132" s="21">
        <f>IF(ISBLANK('Liste d''élèves'!C138),"",('Liste d''élèves'!C138))</f>
      </c>
    </row>
    <row r="133" ht="12.75">
      <c r="A133" s="21">
        <f>IF(ISBLANK('Liste d''élèves'!C139),"",('Liste d''élèves'!C139))</f>
      </c>
    </row>
    <row r="134" ht="12.75">
      <c r="A134" s="21">
        <f>IF(ISBLANK('Liste d''élèves'!C140),"",('Liste d''élèves'!C140))</f>
      </c>
    </row>
    <row r="135" ht="12.75">
      <c r="A135" s="21">
        <f>IF(ISBLANK('Liste d''élèves'!C141),"",('Liste d''élèves'!C141))</f>
      </c>
    </row>
    <row r="136" ht="12.75">
      <c r="A136" s="21">
        <f>IF(ISBLANK('Liste d''élèves'!C142),"",('Liste d''élèves'!C142))</f>
      </c>
    </row>
    <row r="137" ht="12.75">
      <c r="A137" s="21">
        <f>IF(ISBLANK('Liste d''élèves'!C143),"",('Liste d''élèves'!C143))</f>
      </c>
    </row>
    <row r="138" ht="12.75">
      <c r="A138" s="21">
        <f>IF(ISBLANK('Liste d''élèves'!C144),"",('Liste d''élèves'!C144))</f>
      </c>
    </row>
    <row r="139" ht="12.75">
      <c r="A139" s="21">
        <f>IF(ISBLANK('Liste d''élèves'!C145),"",('Liste d''élèves'!C145))</f>
      </c>
    </row>
    <row r="140" ht="12.75">
      <c r="A140" s="21">
        <f>IF(ISBLANK('Liste d''élèves'!C146),"",('Liste d''élèves'!C146))</f>
      </c>
    </row>
    <row r="141" ht="12.75">
      <c r="A141" s="21">
        <f>IF(ISBLANK('Liste d''élèves'!C147),"",('Liste d''élèves'!C147))</f>
      </c>
    </row>
    <row r="142" ht="12.75">
      <c r="A142" s="21">
        <f>IF(ISBLANK('Liste d''élèves'!C148),"",('Liste d''élèves'!C148))</f>
      </c>
    </row>
    <row r="143" ht="12.75">
      <c r="A143" s="21">
        <f>IF(ISBLANK('Liste d''élèves'!C149),"",('Liste d''élèves'!C149))</f>
      </c>
    </row>
    <row r="144" ht="12.75">
      <c r="A144" s="21">
        <f>IF(ISBLANK('Liste d''élèves'!C150),"",('Liste d''élèves'!C150))</f>
      </c>
    </row>
    <row r="145" ht="12.75">
      <c r="A145" s="21">
        <f>IF(ISBLANK('Liste d''élèves'!C151),"",('Liste d''élèves'!C151))</f>
      </c>
    </row>
    <row r="146" ht="12.75">
      <c r="A146" s="21">
        <f>IF(ISBLANK('Liste d''élèves'!C152),"",('Liste d''élèves'!C152))</f>
      </c>
    </row>
    <row r="147" ht="12.75">
      <c r="A147" s="21">
        <f>IF(ISBLANK('Liste d''élèves'!C153),"",('Liste d''élèves'!C153))</f>
      </c>
    </row>
    <row r="148" ht="12.75">
      <c r="A148" s="21">
        <f>IF(ISBLANK('Liste d''élèves'!C154),"",('Liste d''élèves'!C154))</f>
      </c>
    </row>
    <row r="149" ht="12.75">
      <c r="A149" s="21">
        <f>IF(ISBLANK('Liste d''élèves'!C155),"",('Liste d''élèves'!C155))</f>
      </c>
    </row>
    <row r="150" ht="12.75">
      <c r="A150" s="21">
        <f>IF(ISBLANK('Liste d''élèves'!C156),"",('Liste d''élèves'!C156))</f>
      </c>
    </row>
    <row r="151" ht="12.75">
      <c r="A151" s="21">
        <f>IF(ISBLANK('Liste d''élèves'!C157),"",('Liste d''élèves'!C157))</f>
      </c>
    </row>
    <row r="152" ht="12.75">
      <c r="A152" s="21">
        <f>IF(ISBLANK('Liste d''élèves'!C158),"",('Liste d''élèves'!C158))</f>
      </c>
    </row>
    <row r="153" ht="12.75">
      <c r="A153" s="21">
        <f>IF(ISBLANK('Liste d''élèves'!C159),"",('Liste d''élèves'!C159))</f>
      </c>
    </row>
    <row r="154" ht="12.75">
      <c r="A154" s="21">
        <f>IF(ISBLANK('Liste d''élèves'!C160),"",('Liste d''élèves'!C160))</f>
      </c>
    </row>
    <row r="155" ht="12.75">
      <c r="A155" s="21">
        <f>IF(ISBLANK('Liste d''élèves'!C161),"",('Liste d''élèves'!C161))</f>
      </c>
    </row>
    <row r="156" ht="12.75">
      <c r="A156" s="21">
        <f>IF(ISBLANK('Liste d''élèves'!C162),"",('Liste d''élèves'!C162))</f>
      </c>
    </row>
    <row r="157" ht="12.75">
      <c r="A157" s="21">
        <f>IF(ISBLANK('Liste d''élèves'!C163),"",('Liste d''élèves'!C163))</f>
      </c>
    </row>
    <row r="158" ht="12.75">
      <c r="A158" s="21">
        <f>IF(ISBLANK('Liste d''élèves'!C164),"",('Liste d''élèves'!C164))</f>
      </c>
    </row>
    <row r="159" ht="12.75">
      <c r="A159" s="21">
        <f>IF(ISBLANK('Liste d''élèves'!C165),"",('Liste d''élèves'!C165))</f>
      </c>
    </row>
    <row r="160" ht="12.75">
      <c r="A160" s="21">
        <f>IF(ISBLANK('Liste d''élèves'!C166),"",('Liste d''élèves'!C166))</f>
      </c>
    </row>
    <row r="161" ht="12.75">
      <c r="A161" s="21">
        <f>IF(ISBLANK('Liste d''élèves'!C167),"",('Liste d''élèves'!C167))</f>
      </c>
    </row>
    <row r="162" ht="12.75">
      <c r="A162" s="21">
        <f>IF(ISBLANK('Liste d''élèves'!C168),"",('Liste d''élèves'!C168))</f>
      </c>
    </row>
    <row r="163" ht="12.75">
      <c r="A163" s="21">
        <f>IF(ISBLANK('Liste d''élèves'!C169),"",('Liste d''élèves'!C169))</f>
      </c>
    </row>
    <row r="164" ht="12.75">
      <c r="A164" s="21">
        <f>IF(ISBLANK('Liste d''élèves'!C170),"",('Liste d''élèves'!C170))</f>
      </c>
    </row>
    <row r="165" ht="12.75">
      <c r="A165" s="21">
        <f>IF(ISBLANK('Liste d''élèves'!C171),"",('Liste d''élèves'!C171))</f>
      </c>
    </row>
    <row r="166" ht="12.75">
      <c r="A166" s="21">
        <f>IF(ISBLANK('Liste d''élèves'!C172),"",('Liste d''élèves'!C172))</f>
      </c>
    </row>
    <row r="167" ht="12.75">
      <c r="A167" s="21">
        <f>IF(ISBLANK('Liste d''élèves'!C173),"",('Liste d''élèves'!C173))</f>
      </c>
    </row>
    <row r="168" ht="12.75">
      <c r="A168" s="21">
        <f>IF(ISBLANK('Liste d''élèves'!C174),"",('Liste d''élèves'!C174))</f>
      </c>
    </row>
    <row r="169" ht="12.75">
      <c r="A169" s="21">
        <f>IF(ISBLANK('Liste d''élèves'!C175),"",('Liste d''élèves'!C175))</f>
      </c>
    </row>
    <row r="170" ht="12.75">
      <c r="A170" s="21">
        <f>IF(ISBLANK('Liste d''élèves'!C176),"",('Liste d''élèves'!C176))</f>
      </c>
    </row>
    <row r="171" ht="12.75">
      <c r="A171" s="21">
        <f>IF(ISBLANK('Liste d''élèves'!C177),"",('Liste d''élèves'!C177))</f>
      </c>
    </row>
    <row r="172" ht="12.75">
      <c r="A172" s="21">
        <f>IF(ISBLANK('Liste d''élèves'!C178),"",('Liste d''élèves'!C178))</f>
      </c>
    </row>
    <row r="173" ht="12.75">
      <c r="A173" s="21">
        <f>IF(ISBLANK('Liste d''élèves'!C179),"",('Liste d''élèves'!C179))</f>
      </c>
    </row>
    <row r="174" ht="12.75">
      <c r="A174" s="21">
        <f>IF(ISBLANK('Liste d''élèves'!C180),"",('Liste d''élèves'!C180))</f>
      </c>
    </row>
    <row r="175" ht="12.75">
      <c r="A175" s="21">
        <f>IF(ISBLANK('Liste d''élèves'!C181),"",('Liste d''élèves'!C181))</f>
      </c>
    </row>
    <row r="176" ht="12.75">
      <c r="A176" s="21">
        <f>IF(ISBLANK('Liste d''élèves'!C182),"",('Liste d''élèves'!C182))</f>
      </c>
    </row>
    <row r="177" ht="12.75">
      <c r="A177" s="21">
        <f>IF(ISBLANK('Liste d''élèves'!C183),"",('Liste d''élèves'!C183))</f>
      </c>
    </row>
    <row r="178" ht="12.75">
      <c r="A178" s="21">
        <f>IF(ISBLANK('Liste d''élèves'!C184),"",('Liste d''élèves'!C184))</f>
      </c>
    </row>
    <row r="179" ht="12.75">
      <c r="A179" s="21">
        <f>IF(ISBLANK('Liste d''élèves'!C185),"",('Liste d''élèves'!C185))</f>
      </c>
    </row>
    <row r="180" ht="12.75">
      <c r="A180" s="21">
        <f>IF(ISBLANK('Liste d''élèves'!C186),"",('Liste d''élèves'!C186))</f>
      </c>
    </row>
    <row r="181" ht="12.75">
      <c r="A181" s="21">
        <f>IF(ISBLANK('Liste d''élèves'!C187),"",('Liste d''élèves'!C187))</f>
      </c>
    </row>
    <row r="182" ht="12.75">
      <c r="A182" s="21">
        <f>IF(ISBLANK('Liste d''élèves'!C188),"",('Liste d''élèves'!C188))</f>
      </c>
    </row>
    <row r="183" ht="12.75">
      <c r="A183" s="21">
        <f>IF(ISBLANK('Liste d''élèves'!C189),"",('Liste d''élèves'!C189))</f>
      </c>
    </row>
    <row r="184" ht="12.75">
      <c r="A184" s="21">
        <f>IF(ISBLANK('Liste d''élèves'!C190),"",('Liste d''élèves'!C190))</f>
      </c>
    </row>
    <row r="185" ht="12.75">
      <c r="A185" s="21">
        <f>IF(ISBLANK('Liste d''élèves'!C191),"",('Liste d''élèves'!C191))</f>
      </c>
    </row>
    <row r="186" ht="12.75">
      <c r="A186" s="21">
        <f>IF(ISBLANK('Liste d''élèves'!C192),"",('Liste d''élèves'!C192))</f>
      </c>
    </row>
    <row r="187" ht="12.75">
      <c r="A187" s="21">
        <f>IF(ISBLANK('Liste d''élèves'!C193),"",('Liste d''élèves'!C193))</f>
      </c>
    </row>
    <row r="188" ht="12.75">
      <c r="A188" s="21">
        <f>IF(ISBLANK('Liste d''élèves'!C194),"",('Liste d''élèves'!C194))</f>
      </c>
    </row>
    <row r="189" ht="12.75">
      <c r="A189" s="21">
        <f>IF(ISBLANK('Liste d''élèves'!C195),"",('Liste d''élèves'!C195))</f>
      </c>
    </row>
    <row r="190" ht="12.75">
      <c r="A190" s="21">
        <f>IF(ISBLANK('Liste d''élèves'!C196),"",('Liste d''élèves'!C196))</f>
      </c>
    </row>
    <row r="191" ht="12.75">
      <c r="A191" s="21">
        <f>IF(ISBLANK('Liste d''élèves'!C197),"",('Liste d''élèves'!C197))</f>
      </c>
    </row>
    <row r="192" ht="12.75">
      <c r="A192" s="21">
        <f>IF(ISBLANK('Liste d''élèves'!C198),"",('Liste d''élèves'!C198))</f>
      </c>
    </row>
    <row r="193" ht="12.75">
      <c r="A193" s="21">
        <f>IF(ISBLANK('Liste d''élèves'!C199),"",('Liste d''élèves'!C199))</f>
      </c>
    </row>
    <row r="194" ht="12.75">
      <c r="A194" s="21">
        <f>IF(ISBLANK('Liste d''élèves'!C200),"",('Liste d''élèves'!C200))</f>
      </c>
    </row>
    <row r="195" ht="12.75">
      <c r="A195" s="21">
        <f>IF(ISBLANK('Liste d''élèves'!C201),"",('Liste d''élèves'!C201))</f>
      </c>
    </row>
    <row r="196" ht="12.75">
      <c r="A196" s="21">
        <f>IF(ISBLANK('Liste d''élèves'!C202),"",('Liste d''élèves'!C202))</f>
      </c>
    </row>
    <row r="197" ht="12.75">
      <c r="A197" s="21">
        <f>IF(ISBLANK('Liste d''élèves'!C203),"",('Liste d''élèves'!C203))</f>
      </c>
    </row>
    <row r="198" ht="12.75">
      <c r="A198" s="21">
        <f>IF(ISBLANK('Liste d''élèves'!C204),"",('Liste d''élèves'!C204))</f>
      </c>
    </row>
    <row r="199" ht="12.75">
      <c r="A199" s="21">
        <f>IF(ISBLANK('Liste d''élèves'!C205),"",('Liste d''élèves'!C205))</f>
      </c>
    </row>
    <row r="200" ht="12.75">
      <c r="A200" s="21">
        <f>IF(ISBLANK('Liste d''élèves'!C206),"",('Liste d''élèves'!C206))</f>
      </c>
    </row>
    <row r="201" ht="12.75">
      <c r="A201" s="21">
        <f>IF(ISBLANK('Liste d''élèves'!C207),"",('Liste d''élèves'!C207))</f>
      </c>
    </row>
    <row r="202" ht="12.75">
      <c r="A202" s="21">
        <f>IF(ISBLANK('Liste d''élèves'!C208),"",('Liste d''élèves'!C208))</f>
      </c>
    </row>
    <row r="203" ht="12.75">
      <c r="A203" s="21">
        <f>IF(ISBLANK('Liste d''élèves'!C209),"",('Liste d''élèves'!C209))</f>
      </c>
    </row>
    <row r="204" ht="12.75">
      <c r="A204" s="21">
        <f>IF(ISBLANK('Liste d''élèves'!C210),"",('Liste d''élèves'!C210))</f>
      </c>
    </row>
    <row r="205" ht="12.75">
      <c r="A205" s="21">
        <f>IF(ISBLANK('Liste d''élèves'!C211),"",('Liste d''élèves'!C211))</f>
      </c>
    </row>
    <row r="206" ht="12.75">
      <c r="A206" s="21">
        <f>IF(ISBLANK('Liste d''élèves'!C212),"",('Liste d''élèves'!C212))</f>
      </c>
    </row>
  </sheetData>
  <mergeCells count="51">
    <mergeCell ref="D54:N54"/>
    <mergeCell ref="D55:N55"/>
    <mergeCell ref="C13:C20"/>
    <mergeCell ref="C21:C36"/>
    <mergeCell ref="C37:C46"/>
    <mergeCell ref="C47:C55"/>
    <mergeCell ref="D46:N46"/>
    <mergeCell ref="D51:N51"/>
    <mergeCell ref="D52:N52"/>
    <mergeCell ref="D53:N53"/>
    <mergeCell ref="D42:N42"/>
    <mergeCell ref="D43:N43"/>
    <mergeCell ref="D44:N44"/>
    <mergeCell ref="D45:N45"/>
    <mergeCell ref="D13:N13"/>
    <mergeCell ref="D14:N14"/>
    <mergeCell ref="D15:N15"/>
    <mergeCell ref="D16:N16"/>
    <mergeCell ref="D48:N48"/>
    <mergeCell ref="D49:N49"/>
    <mergeCell ref="D50:N50"/>
    <mergeCell ref="D12:N12"/>
    <mergeCell ref="D37:N37"/>
    <mergeCell ref="D39:N39"/>
    <mergeCell ref="D47:N47"/>
    <mergeCell ref="D38:N38"/>
    <mergeCell ref="D30:N30"/>
    <mergeCell ref="D31:N31"/>
    <mergeCell ref="D36:N36"/>
    <mergeCell ref="D35:N35"/>
    <mergeCell ref="D34:N34"/>
    <mergeCell ref="D26:N26"/>
    <mergeCell ref="D27:N27"/>
    <mergeCell ref="D28:N28"/>
    <mergeCell ref="D29:N29"/>
    <mergeCell ref="D21:N21"/>
    <mergeCell ref="D22:N22"/>
    <mergeCell ref="D23:N23"/>
    <mergeCell ref="D18:N18"/>
    <mergeCell ref="D19:N19"/>
    <mergeCell ref="D20:N20"/>
    <mergeCell ref="D24:N24"/>
    <mergeCell ref="D25:N25"/>
    <mergeCell ref="D41:N41"/>
    <mergeCell ref="J3:N3"/>
    <mergeCell ref="H6:P6"/>
    <mergeCell ref="C3:I3"/>
    <mergeCell ref="D40:N40"/>
    <mergeCell ref="D17:N17"/>
    <mergeCell ref="D32:N32"/>
    <mergeCell ref="D33:N33"/>
  </mergeCells>
  <dataValidations count="1">
    <dataValidation type="list" allowBlank="1" showInputMessage="1" showErrorMessage="1" sqref="J3:N3">
      <formula1>$A$1:$A$191</formula1>
    </dataValidation>
  </dataValidations>
  <printOptions/>
  <pageMargins left="0.5511811023622047" right="0.5905511811023623" top="0.51" bottom="0.59"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X</cp:lastModifiedBy>
  <cp:lastPrinted>2009-09-12T19:13:17Z</cp:lastPrinted>
  <dcterms:created xsi:type="dcterms:W3CDTF">2009-09-11T13:50:34Z</dcterms:created>
  <dcterms:modified xsi:type="dcterms:W3CDTF">2009-10-11T17:24:46Z</dcterms:modified>
  <cp:category/>
  <cp:version/>
  <cp:contentType/>
  <cp:contentStatus/>
</cp:coreProperties>
</file>